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omments4.xml" ContentType="application/vnd.openxmlformats-officedocument.spreadsheetml.comments+xml"/>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omments5.xml" ContentType="application/vnd.openxmlformats-officedocument.spreadsheetml.comments+xml"/>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n\Documents\server-backup\rochlis.com\data\var\www\html\lwsa\j80\archive\2014\originals\"/>
    </mc:Choice>
  </mc:AlternateContent>
  <bookViews>
    <workbookView xWindow="-14" yWindow="-14" windowWidth="20432" windowHeight="16424" firstSheet="3" activeTab="8"/>
    <workbookView xWindow="0" yWindow="0" windowWidth="21410" windowHeight="13014" firstSheet="3" activeTab="4"/>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9">jamboree!$AC$58</definedName>
    <definedName name="LastRaceIndex" localSheetId="3">summer!$AC$54</definedName>
    <definedName name="LastRaceIndex" localSheetId="1">tuneup!$AC$49</definedName>
    <definedName name="LastRaceIndex">spring!$AC$54</definedName>
    <definedName name="NextLastIndex" localSheetId="5">boty!$AD$48</definedName>
    <definedName name="NextLastIndex" localSheetId="4">fall!$AC$56</definedName>
    <definedName name="NextLastIndex" localSheetId="9">jamboree!$AC$59</definedName>
    <definedName name="NextLastIndex" localSheetId="3">summer!$AC$55</definedName>
    <definedName name="NextLastIndex" localSheetId="1">tuneup!$AC$50</definedName>
    <definedName name="NextLastIndex">spring!$AC$55</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summer!$C$27</definedName>
    <definedName name="Races_Sailed" localSheetId="1">tuneup!$C$22</definedName>
    <definedName name="Races_Sailed">spring!$C$27</definedName>
    <definedName name="Registered" localSheetId="5">boty!#REF!</definedName>
    <definedName name="Registered" localSheetId="4">fall!$C$21</definedName>
    <definedName name="Registered" localSheetId="9">jamboree!$C$25</definedName>
    <definedName name="Registered" localSheetId="3">summer!$C$19</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9">jamboree!$AC$60</definedName>
    <definedName name="ScoredBoats" localSheetId="3">summer!$AC$56</definedName>
    <definedName name="ScoredBoats" localSheetId="1">tuneup!$AC$51</definedName>
    <definedName name="ScoredBoats">spring!$AC$56</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summer!$C$28</definedName>
    <definedName name="Throwouts" localSheetId="1">tuneup!$C$23</definedName>
    <definedName name="Throwouts">spring!$C$28</definedName>
  </definedNames>
  <calcPr calcId="152511"/>
</workbook>
</file>

<file path=xl/calcChain.xml><?xml version="1.0" encoding="utf-8"?>
<calcChain xmlns="http://schemas.openxmlformats.org/spreadsheetml/2006/main">
  <c r="Q33" i="18" l="1"/>
  <c r="R33" i="18" s="1"/>
  <c r="P33" i="18"/>
  <c r="J35" i="18" l="1"/>
  <c r="J36" i="18"/>
  <c r="J37" i="18"/>
  <c r="J38" i="18"/>
  <c r="J39" i="18"/>
  <c r="J40" i="18"/>
  <c r="J41" i="18"/>
  <c r="A75" i="18" l="1"/>
  <c r="B75" i="18"/>
  <c r="C75" i="18"/>
  <c r="F36" i="8" l="1"/>
  <c r="F37" i="8"/>
  <c r="F38" i="8"/>
  <c r="F39" i="8"/>
  <c r="F40" i="8"/>
  <c r="F41" i="8"/>
  <c r="F42" i="8"/>
  <c r="K26" i="4" l="1"/>
  <c r="M26" i="4"/>
  <c r="L26" i="4"/>
  <c r="V37" i="1" l="1"/>
  <c r="AB71" i="1"/>
  <c r="A71" i="1"/>
  <c r="B71" i="1"/>
  <c r="C71" i="1"/>
  <c r="C21" i="18"/>
  <c r="C19" i="3"/>
  <c r="C20" i="8" l="1"/>
  <c r="M6" i="2"/>
  <c r="H6" i="2"/>
  <c r="I6" i="2"/>
  <c r="C19" i="1"/>
  <c r="D33" i="18"/>
  <c r="D42" i="8"/>
  <c r="E42" i="8"/>
  <c r="D43" i="8"/>
  <c r="E43" i="8"/>
  <c r="A4" i="13"/>
  <c r="A5" i="13" s="1"/>
  <c r="A6" i="13" s="1"/>
  <c r="A7" i="13" s="1"/>
  <c r="A8" i="13" s="1"/>
  <c r="A9" i="13" s="1"/>
  <c r="C6" i="2"/>
  <c r="D6" i="2"/>
  <c r="E6" i="2"/>
  <c r="F6" i="2"/>
  <c r="G6" i="2"/>
  <c r="J6" i="2"/>
  <c r="K6" i="2"/>
  <c r="L6" i="2"/>
  <c r="N6" i="2"/>
  <c r="O6" i="2"/>
  <c r="P6" i="2"/>
  <c r="Q6" i="2"/>
  <c r="R6" i="2"/>
  <c r="S6" i="2"/>
  <c r="B6" i="2"/>
  <c r="T40" i="1" l="1"/>
  <c r="T44" i="1"/>
  <c r="T48" i="1"/>
  <c r="T34" i="1"/>
  <c r="T35" i="1"/>
  <c r="T36" i="1"/>
  <c r="T37" i="1"/>
  <c r="T71" i="1" s="1"/>
  <c r="T38" i="1"/>
  <c r="T39" i="1"/>
  <c r="T43" i="1"/>
  <c r="T47" i="1"/>
  <c r="T81" i="1" s="1"/>
  <c r="T51" i="1"/>
  <c r="T42" i="1"/>
  <c r="T46" i="1"/>
  <c r="T50" i="1"/>
  <c r="T84" i="1" s="1"/>
  <c r="T45" i="1"/>
  <c r="T56" i="1"/>
  <c r="T49" i="1"/>
  <c r="T57" i="1"/>
  <c r="T91" i="1" s="1"/>
  <c r="T41" i="1"/>
  <c r="T55" i="1"/>
  <c r="T52" i="1"/>
  <c r="T54" i="1"/>
  <c r="T88" i="1" s="1"/>
  <c r="T33" i="1"/>
  <c r="T53" i="1"/>
  <c r="I34" i="1"/>
  <c r="I35" i="1"/>
  <c r="I36" i="1"/>
  <c r="I37" i="1"/>
  <c r="I38" i="1"/>
  <c r="I39" i="1"/>
  <c r="I40" i="1"/>
  <c r="I44" i="1"/>
  <c r="I48" i="1"/>
  <c r="I43" i="1"/>
  <c r="I47" i="1"/>
  <c r="I51" i="1"/>
  <c r="I42" i="1"/>
  <c r="I46" i="1"/>
  <c r="I50" i="1"/>
  <c r="I56" i="1"/>
  <c r="I53" i="1"/>
  <c r="I49" i="1"/>
  <c r="I55" i="1"/>
  <c r="I33" i="1"/>
  <c r="I41" i="1"/>
  <c r="I57" i="1"/>
  <c r="I45" i="1"/>
  <c r="I52" i="1"/>
  <c r="I54" i="1"/>
  <c r="E34" i="1"/>
  <c r="E68" i="1" s="1"/>
  <c r="E35" i="1"/>
  <c r="E36" i="1"/>
  <c r="E37" i="1"/>
  <c r="E38" i="1"/>
  <c r="E39" i="1"/>
  <c r="E40" i="1"/>
  <c r="E44" i="1"/>
  <c r="E48" i="1"/>
  <c r="E82" i="1" s="1"/>
  <c r="E43" i="1"/>
  <c r="E47" i="1"/>
  <c r="E51" i="1"/>
  <c r="E42" i="1"/>
  <c r="E46" i="1"/>
  <c r="E50" i="1"/>
  <c r="E49" i="1"/>
  <c r="E52" i="1"/>
  <c r="E56" i="1"/>
  <c r="E57" i="1"/>
  <c r="E45" i="1"/>
  <c r="E55" i="1"/>
  <c r="E33" i="1"/>
  <c r="E53" i="1"/>
  <c r="E41" i="1"/>
  <c r="E54" i="1"/>
  <c r="E88" i="1" s="1"/>
  <c r="K42" i="1"/>
  <c r="K46" i="1"/>
  <c r="K50" i="1"/>
  <c r="K41" i="1"/>
  <c r="K45" i="1"/>
  <c r="K49" i="1"/>
  <c r="K40" i="1"/>
  <c r="K44" i="1"/>
  <c r="K48" i="1"/>
  <c r="K52" i="1"/>
  <c r="K54" i="1"/>
  <c r="K55" i="1"/>
  <c r="K53" i="1"/>
  <c r="K57" i="1"/>
  <c r="K43" i="1"/>
  <c r="K47" i="1"/>
  <c r="K56" i="1"/>
  <c r="K51" i="1"/>
  <c r="S34" i="1"/>
  <c r="S35" i="1"/>
  <c r="S36" i="1"/>
  <c r="S37" i="1"/>
  <c r="S38" i="1"/>
  <c r="S72" i="1" s="1"/>
  <c r="S39" i="1"/>
  <c r="S43" i="1"/>
  <c r="S47" i="1"/>
  <c r="S42" i="1"/>
  <c r="S76" i="1" s="1"/>
  <c r="S46" i="1"/>
  <c r="S50" i="1"/>
  <c r="S41" i="1"/>
  <c r="S45" i="1"/>
  <c r="S49" i="1"/>
  <c r="S44" i="1"/>
  <c r="S55" i="1"/>
  <c r="S40" i="1"/>
  <c r="S74" i="1" s="1"/>
  <c r="S52" i="1"/>
  <c r="S54" i="1"/>
  <c r="S33" i="1"/>
  <c r="S51" i="1"/>
  <c r="S85" i="1" s="1"/>
  <c r="S53" i="1"/>
  <c r="S57" i="1"/>
  <c r="S48" i="1"/>
  <c r="S56" i="1"/>
  <c r="S90" i="1" s="1"/>
  <c r="H43" i="1"/>
  <c r="H47" i="1"/>
  <c r="H42" i="1"/>
  <c r="H46" i="1"/>
  <c r="H50" i="1"/>
  <c r="H41" i="1"/>
  <c r="H45" i="1"/>
  <c r="H49" i="1"/>
  <c r="H35" i="1"/>
  <c r="H39" i="1"/>
  <c r="H55" i="1"/>
  <c r="H33" i="1"/>
  <c r="H40" i="1"/>
  <c r="H56" i="1"/>
  <c r="H34" i="1"/>
  <c r="H38" i="1"/>
  <c r="H48" i="1"/>
  <c r="H52" i="1"/>
  <c r="H54" i="1"/>
  <c r="H36" i="1"/>
  <c r="H37" i="1"/>
  <c r="H44" i="1"/>
  <c r="H51" i="1"/>
  <c r="H53" i="1"/>
  <c r="H57" i="1"/>
  <c r="J41" i="1"/>
  <c r="J45" i="1"/>
  <c r="J49" i="1"/>
  <c r="J40" i="1"/>
  <c r="J44" i="1"/>
  <c r="J48" i="1"/>
  <c r="J52" i="1"/>
  <c r="J43" i="1"/>
  <c r="J47" i="1"/>
  <c r="J51" i="1"/>
  <c r="J53" i="1"/>
  <c r="J57" i="1"/>
  <c r="J50" i="1"/>
  <c r="J56" i="1"/>
  <c r="J46" i="1"/>
  <c r="J55" i="1"/>
  <c r="J42" i="1"/>
  <c r="J54" i="1"/>
  <c r="P67" i="1"/>
  <c r="P40" i="1"/>
  <c r="P44" i="1"/>
  <c r="P48" i="1"/>
  <c r="P34" i="1"/>
  <c r="P35" i="1"/>
  <c r="P36" i="1"/>
  <c r="P37" i="1"/>
  <c r="P38" i="1"/>
  <c r="P72" i="1" s="1"/>
  <c r="P39" i="1"/>
  <c r="P43" i="1"/>
  <c r="P47" i="1"/>
  <c r="P51" i="1"/>
  <c r="P85" i="1" s="1"/>
  <c r="P42" i="1"/>
  <c r="P46" i="1"/>
  <c r="P50" i="1"/>
  <c r="P41" i="1"/>
  <c r="P52" i="1"/>
  <c r="P56" i="1"/>
  <c r="P55" i="1"/>
  <c r="P53" i="1"/>
  <c r="P87" i="1" s="1"/>
  <c r="P49" i="1"/>
  <c r="P54" i="1"/>
  <c r="P33" i="1"/>
  <c r="P45" i="1"/>
  <c r="P79" i="1" s="1"/>
  <c r="P57" i="1"/>
  <c r="D43" i="1"/>
  <c r="D47" i="1"/>
  <c r="D42" i="1"/>
  <c r="D46" i="1"/>
  <c r="D50" i="1"/>
  <c r="D41" i="1"/>
  <c r="D45" i="1"/>
  <c r="D49" i="1"/>
  <c r="D53" i="1"/>
  <c r="D34" i="1"/>
  <c r="D38" i="1"/>
  <c r="D48" i="1"/>
  <c r="D51" i="1"/>
  <c r="D55" i="1"/>
  <c r="D33" i="1"/>
  <c r="D52" i="1"/>
  <c r="D37" i="1"/>
  <c r="D44" i="1"/>
  <c r="D54" i="1"/>
  <c r="D88" i="1" s="1"/>
  <c r="D36" i="1"/>
  <c r="D40" i="1"/>
  <c r="D57" i="1"/>
  <c r="D35" i="1"/>
  <c r="D39" i="1"/>
  <c r="D56" i="1"/>
  <c r="R42" i="1"/>
  <c r="R76" i="1" s="1"/>
  <c r="R46" i="1"/>
  <c r="R50" i="1"/>
  <c r="R41" i="1"/>
  <c r="R45" i="1"/>
  <c r="R79" i="1" s="1"/>
  <c r="R49" i="1"/>
  <c r="R40" i="1"/>
  <c r="R44" i="1"/>
  <c r="R48" i="1"/>
  <c r="R82" i="1" s="1"/>
  <c r="R52" i="1"/>
  <c r="R36" i="1"/>
  <c r="R43" i="1"/>
  <c r="R54" i="1"/>
  <c r="R33" i="1"/>
  <c r="R67" i="1" s="1"/>
  <c r="R37" i="1"/>
  <c r="R47" i="1"/>
  <c r="R35" i="1"/>
  <c r="R69" i="1" s="1"/>
  <c r="R39" i="1"/>
  <c r="R51" i="1"/>
  <c r="R53" i="1"/>
  <c r="R57" i="1"/>
  <c r="R91" i="1" s="1"/>
  <c r="R55" i="1"/>
  <c r="R34" i="1"/>
  <c r="R38" i="1"/>
  <c r="R56" i="1"/>
  <c r="G42" i="1"/>
  <c r="G46" i="1"/>
  <c r="G50" i="1"/>
  <c r="G41" i="1"/>
  <c r="G45" i="1"/>
  <c r="G49" i="1"/>
  <c r="G34" i="1"/>
  <c r="G35" i="1"/>
  <c r="G36" i="1"/>
  <c r="G37" i="1"/>
  <c r="G38" i="1"/>
  <c r="G39" i="1"/>
  <c r="G40" i="1"/>
  <c r="G44" i="1"/>
  <c r="G48" i="1"/>
  <c r="G52" i="1"/>
  <c r="G54" i="1"/>
  <c r="G47" i="1"/>
  <c r="G51" i="1"/>
  <c r="G53" i="1"/>
  <c r="G57" i="1"/>
  <c r="G33" i="1"/>
  <c r="G43" i="1"/>
  <c r="G56" i="1"/>
  <c r="G55" i="1"/>
  <c r="U41" i="1"/>
  <c r="U45" i="1"/>
  <c r="U79" i="1" s="1"/>
  <c r="U49" i="1"/>
  <c r="U40" i="1"/>
  <c r="U44" i="1"/>
  <c r="U48" i="1"/>
  <c r="U52" i="1"/>
  <c r="U34" i="1"/>
  <c r="U35" i="1"/>
  <c r="U36" i="1"/>
  <c r="U37" i="1"/>
  <c r="U38" i="1"/>
  <c r="U39" i="1"/>
  <c r="U43" i="1"/>
  <c r="U77" i="1" s="1"/>
  <c r="U47" i="1"/>
  <c r="U51" i="1"/>
  <c r="U46" i="1"/>
  <c r="U53" i="1"/>
  <c r="U87" i="1" s="1"/>
  <c r="U57" i="1"/>
  <c r="U33" i="1"/>
  <c r="U42" i="1"/>
  <c r="U56" i="1"/>
  <c r="U50" i="1"/>
  <c r="U54" i="1"/>
  <c r="U55" i="1"/>
  <c r="Q41" i="1"/>
  <c r="Q45" i="1"/>
  <c r="Q49" i="1"/>
  <c r="Q40" i="1"/>
  <c r="Q74" i="1" s="1"/>
  <c r="Q44" i="1"/>
  <c r="Q48" i="1"/>
  <c r="Q52" i="1"/>
  <c r="Q34" i="1"/>
  <c r="Q68" i="1" s="1"/>
  <c r="Q35" i="1"/>
  <c r="Q36" i="1"/>
  <c r="Q37" i="1"/>
  <c r="Q38" i="1"/>
  <c r="Q72" i="1" s="1"/>
  <c r="Q39" i="1"/>
  <c r="Q43" i="1"/>
  <c r="Q47" i="1"/>
  <c r="Q51" i="1"/>
  <c r="Q85" i="1" s="1"/>
  <c r="Q42" i="1"/>
  <c r="Q53" i="1"/>
  <c r="Q57" i="1"/>
  <c r="Q54" i="1"/>
  <c r="Q88" i="1" s="1"/>
  <c r="Q56" i="1"/>
  <c r="Q46" i="1"/>
  <c r="Q50" i="1"/>
  <c r="Q55" i="1"/>
  <c r="Q89" i="1" s="1"/>
  <c r="Q33" i="1"/>
  <c r="L43" i="1"/>
  <c r="L47" i="1"/>
  <c r="L42" i="1"/>
  <c r="L46" i="1"/>
  <c r="L50" i="1"/>
  <c r="L41" i="1"/>
  <c r="L45" i="1"/>
  <c r="L49" i="1"/>
  <c r="L40" i="1"/>
  <c r="L51" i="1"/>
  <c r="L55" i="1"/>
  <c r="L44" i="1"/>
  <c r="L54" i="1"/>
  <c r="L56" i="1"/>
  <c r="L48" i="1"/>
  <c r="L53" i="1"/>
  <c r="L57" i="1"/>
  <c r="L52" i="1"/>
  <c r="F41" i="1"/>
  <c r="F45" i="1"/>
  <c r="F49" i="1"/>
  <c r="F34" i="1"/>
  <c r="F35" i="1"/>
  <c r="F36" i="1"/>
  <c r="F37" i="1"/>
  <c r="F38" i="1"/>
  <c r="F39" i="1"/>
  <c r="F40" i="1"/>
  <c r="F44" i="1"/>
  <c r="F48" i="1"/>
  <c r="F52" i="1"/>
  <c r="F43" i="1"/>
  <c r="F47" i="1"/>
  <c r="F51" i="1"/>
  <c r="F50" i="1"/>
  <c r="F53" i="1"/>
  <c r="F57" i="1"/>
  <c r="F54" i="1"/>
  <c r="F46" i="1"/>
  <c r="F56" i="1"/>
  <c r="F42" i="1"/>
  <c r="F55" i="1"/>
  <c r="F33" i="1"/>
  <c r="F59" i="1" s="1"/>
  <c r="N34" i="1"/>
  <c r="N38" i="1"/>
  <c r="N35" i="1"/>
  <c r="N39" i="1"/>
  <c r="N41" i="1"/>
  <c r="N43" i="1"/>
  <c r="N45" i="1"/>
  <c r="N47" i="1"/>
  <c r="N49" i="1"/>
  <c r="N51" i="1"/>
  <c r="N53" i="1"/>
  <c r="N55" i="1"/>
  <c r="N57" i="1"/>
  <c r="N36" i="1"/>
  <c r="N37" i="1"/>
  <c r="N40" i="1"/>
  <c r="N42" i="1"/>
  <c r="N44" i="1"/>
  <c r="N46" i="1"/>
  <c r="N48" i="1"/>
  <c r="N50" i="1"/>
  <c r="N52" i="1"/>
  <c r="N54" i="1"/>
  <c r="N56" i="1"/>
  <c r="N33" i="1"/>
  <c r="O35" i="1"/>
  <c r="O39" i="1"/>
  <c r="O41" i="1"/>
  <c r="O57" i="1"/>
  <c r="O91" i="1" s="1"/>
  <c r="O36" i="1"/>
  <c r="O52" i="1"/>
  <c r="O33" i="1"/>
  <c r="O37" i="1"/>
  <c r="O71" i="1" s="1"/>
  <c r="O40" i="1"/>
  <c r="O74" i="1" s="1"/>
  <c r="O42" i="1"/>
  <c r="O44" i="1"/>
  <c r="O78" i="1" s="1"/>
  <c r="O46" i="1"/>
  <c r="O80" i="1" s="1"/>
  <c r="O48" i="1"/>
  <c r="O82" i="1" s="1"/>
  <c r="O56" i="1"/>
  <c r="O34" i="1"/>
  <c r="O68" i="1" s="1"/>
  <c r="O38" i="1"/>
  <c r="O72" i="1" s="1"/>
  <c r="O43" i="1"/>
  <c r="O77" i="1" s="1"/>
  <c r="O45" i="1"/>
  <c r="O47" i="1"/>
  <c r="O81" i="1" s="1"/>
  <c r="O49" i="1"/>
  <c r="O83" i="1" s="1"/>
  <c r="O51" i="1"/>
  <c r="O85" i="1" s="1"/>
  <c r="O53" i="1"/>
  <c r="O55" i="1"/>
  <c r="O89" i="1" s="1"/>
  <c r="O50" i="1"/>
  <c r="O84" i="1" s="1"/>
  <c r="O54" i="1"/>
  <c r="M37" i="1"/>
  <c r="M40" i="1"/>
  <c r="M42" i="1"/>
  <c r="M44" i="1"/>
  <c r="M48" i="1"/>
  <c r="M52" i="1"/>
  <c r="M56" i="1"/>
  <c r="M57" i="1"/>
  <c r="M34" i="1"/>
  <c r="M38" i="1"/>
  <c r="M51" i="1"/>
  <c r="M35" i="1"/>
  <c r="M39" i="1"/>
  <c r="M41" i="1"/>
  <c r="M43" i="1"/>
  <c r="M45" i="1"/>
  <c r="M47" i="1"/>
  <c r="M49" i="1"/>
  <c r="M53" i="1"/>
  <c r="M36" i="1"/>
  <c r="M46" i="1"/>
  <c r="M50" i="1"/>
  <c r="M54" i="1"/>
  <c r="M33" i="1"/>
  <c r="M55" i="1"/>
  <c r="D84" i="1"/>
  <c r="D85" i="1"/>
  <c r="D89" i="1"/>
  <c r="D81" i="1"/>
  <c r="R81" i="1"/>
  <c r="R85" i="1"/>
  <c r="R89" i="1"/>
  <c r="R73" i="1"/>
  <c r="O90" i="1"/>
  <c r="E87" i="1"/>
  <c r="R77" i="1"/>
  <c r="P75" i="1"/>
  <c r="D91" i="1"/>
  <c r="D87" i="1"/>
  <c r="E90" i="1"/>
  <c r="O87" i="1"/>
  <c r="O86" i="1"/>
  <c r="P83" i="1"/>
  <c r="R88" i="1"/>
  <c r="R84" i="1"/>
  <c r="R80" i="1"/>
  <c r="R72" i="1"/>
  <c r="R68" i="1"/>
  <c r="E70" i="1"/>
  <c r="R90" i="1"/>
  <c r="R86" i="1"/>
  <c r="R78" i="1"/>
  <c r="R74" i="1"/>
  <c r="R70" i="1"/>
  <c r="P91" i="1"/>
  <c r="E91" i="1"/>
  <c r="D86" i="1"/>
  <c r="R87" i="1"/>
  <c r="R83" i="1"/>
  <c r="R75" i="1"/>
  <c r="R71" i="1"/>
  <c r="Q84" i="1"/>
  <c r="Q80" i="1"/>
  <c r="Q90" i="1"/>
  <c r="P89" i="1"/>
  <c r="O88" i="1"/>
  <c r="Q86" i="1"/>
  <c r="E84" i="1"/>
  <c r="Q82" i="1"/>
  <c r="P81" i="1"/>
  <c r="Q78" i="1"/>
  <c r="I78" i="1"/>
  <c r="P77" i="1"/>
  <c r="O76" i="1"/>
  <c r="E72" i="1"/>
  <c r="Q70" i="1"/>
  <c r="Q67" i="1"/>
  <c r="T90" i="1"/>
  <c r="T89" i="1"/>
  <c r="T87" i="1"/>
  <c r="T86" i="1"/>
  <c r="T85" i="1"/>
  <c r="T83" i="1"/>
  <c r="T82" i="1"/>
  <c r="T80" i="1"/>
  <c r="T79" i="1"/>
  <c r="T78" i="1"/>
  <c r="T77" i="1"/>
  <c r="T76" i="1"/>
  <c r="T75" i="1"/>
  <c r="T74" i="1"/>
  <c r="T73" i="1"/>
  <c r="T72" i="1"/>
  <c r="T69" i="1"/>
  <c r="E69" i="1"/>
  <c r="F79" i="1"/>
  <c r="P88" i="1"/>
  <c r="P84" i="1"/>
  <c r="Q81" i="1"/>
  <c r="P80" i="1"/>
  <c r="O79" i="1"/>
  <c r="Q77" i="1"/>
  <c r="P76" i="1"/>
  <c r="O75" i="1"/>
  <c r="Q73" i="1"/>
  <c r="E71" i="1"/>
  <c r="Q69" i="1"/>
  <c r="U91" i="1"/>
  <c r="U90" i="1"/>
  <c r="U89" i="1"/>
  <c r="U88" i="1"/>
  <c r="U86" i="1"/>
  <c r="U85" i="1"/>
  <c r="U84" i="1"/>
  <c r="U83" i="1"/>
  <c r="U82" i="1"/>
  <c r="U81" i="1"/>
  <c r="U80" i="1"/>
  <c r="U78" i="1"/>
  <c r="U76" i="1"/>
  <c r="U75" i="1"/>
  <c r="U74" i="1"/>
  <c r="U73" i="1"/>
  <c r="U72" i="1"/>
  <c r="U71" i="1"/>
  <c r="U69" i="1"/>
  <c r="Q76" i="1"/>
  <c r="P68" i="1"/>
  <c r="Q91" i="1"/>
  <c r="P90" i="1"/>
  <c r="E89" i="1"/>
  <c r="Q87" i="1"/>
  <c r="P86" i="1"/>
  <c r="E85" i="1"/>
  <c r="Q83" i="1"/>
  <c r="P82" i="1"/>
  <c r="Q79" i="1"/>
  <c r="I79" i="1"/>
  <c r="P78" i="1"/>
  <c r="F78" i="1"/>
  <c r="Q75" i="1"/>
  <c r="P74" i="1"/>
  <c r="O73" i="1"/>
  <c r="Q71" i="1"/>
  <c r="P70" i="1"/>
  <c r="S91" i="1"/>
  <c r="S89" i="1"/>
  <c r="S88" i="1"/>
  <c r="S87" i="1"/>
  <c r="S86" i="1"/>
  <c r="S84" i="1"/>
  <c r="S83" i="1"/>
  <c r="S82" i="1"/>
  <c r="S81" i="1"/>
  <c r="S80" i="1"/>
  <c r="S79" i="1"/>
  <c r="S78" i="1"/>
  <c r="S77" i="1"/>
  <c r="S75" i="1"/>
  <c r="S73" i="1"/>
  <c r="S71" i="1"/>
  <c r="S69" i="1"/>
  <c r="D83" i="1"/>
  <c r="D90" i="1"/>
  <c r="D82" i="1"/>
  <c r="D80" i="1"/>
  <c r="E86" i="1"/>
  <c r="E80" i="1"/>
  <c r="E83" i="1"/>
  <c r="E81" i="1"/>
  <c r="C6" i="17"/>
  <c r="D6" i="17"/>
  <c r="E6" i="17"/>
  <c r="F6" i="17"/>
  <c r="G6" i="17"/>
  <c r="H6" i="17"/>
  <c r="I6" i="17"/>
  <c r="J6" i="17"/>
  <c r="K6" i="17"/>
  <c r="L6" i="17"/>
  <c r="M6" i="17"/>
  <c r="N6" i="17"/>
  <c r="O6" i="17"/>
  <c r="P6" i="17"/>
  <c r="B6" i="17"/>
  <c r="AL76" i="8"/>
  <c r="AF76" i="8"/>
  <c r="AG76" i="8"/>
  <c r="AH76" i="8"/>
  <c r="AI76" i="8"/>
  <c r="AJ76" i="8"/>
  <c r="AK76" i="8"/>
  <c r="O59" i="1" l="1"/>
  <c r="P59" i="1"/>
  <c r="S59" i="1"/>
  <c r="S67" i="1"/>
  <c r="K59" i="1"/>
  <c r="H59" i="1"/>
  <c r="M59" i="1"/>
  <c r="L59" i="1"/>
  <c r="U59" i="1"/>
  <c r="U67" i="1"/>
  <c r="G59" i="1"/>
  <c r="I59" i="1"/>
  <c r="D59" i="1"/>
  <c r="N59" i="1"/>
  <c r="Q59" i="1"/>
  <c r="R59" i="1"/>
  <c r="J59" i="1"/>
  <c r="E59" i="1"/>
  <c r="T59" i="1"/>
  <c r="T67" i="1"/>
  <c r="F76" i="1"/>
  <c r="G76" i="1"/>
  <c r="H76" i="1"/>
  <c r="F74" i="1"/>
  <c r="G74" i="1"/>
  <c r="H74" i="1"/>
  <c r="F70" i="1"/>
  <c r="H70" i="1"/>
  <c r="F67" i="1"/>
  <c r="H67" i="1"/>
  <c r="C27" i="2"/>
  <c r="D27" i="2"/>
  <c r="E27" i="2"/>
  <c r="F27" i="2"/>
  <c r="G27" i="2"/>
  <c r="H27" i="2"/>
  <c r="I27" i="2"/>
  <c r="J27" i="2"/>
  <c r="K27" i="2"/>
  <c r="L27" i="2"/>
  <c r="M27" i="2"/>
  <c r="N27" i="2"/>
  <c r="O27" i="2"/>
  <c r="P27" i="2"/>
  <c r="Q27" i="2"/>
  <c r="R27" i="2"/>
  <c r="S27" i="2"/>
  <c r="B27" i="2"/>
  <c r="C7" i="17"/>
  <c r="D7" i="17"/>
  <c r="E7" i="17"/>
  <c r="F7" i="17"/>
  <c r="G7" i="17"/>
  <c r="H7" i="17"/>
  <c r="I7" i="17"/>
  <c r="J7" i="17"/>
  <c r="K7" i="17"/>
  <c r="L7" i="17"/>
  <c r="M7" i="17"/>
  <c r="N7" i="17"/>
  <c r="O7" i="17"/>
  <c r="P7" i="17"/>
  <c r="Q7" i="17"/>
  <c r="R7" i="17"/>
  <c r="S7" i="17"/>
  <c r="B7" i="17"/>
  <c r="C81" i="3"/>
  <c r="V33" i="3"/>
  <c r="C6" i="4"/>
  <c r="E37" i="3" s="1"/>
  <c r="E70" i="3" s="1"/>
  <c r="D6" i="4"/>
  <c r="E6" i="4"/>
  <c r="F6" i="4"/>
  <c r="G6" i="4"/>
  <c r="H6" i="4"/>
  <c r="I6" i="4"/>
  <c r="J6" i="4"/>
  <c r="K6" i="4"/>
  <c r="L6" i="4"/>
  <c r="M6" i="4"/>
  <c r="N6" i="4"/>
  <c r="O6" i="4"/>
  <c r="Q40" i="3" s="1"/>
  <c r="Q73" i="3" s="1"/>
  <c r="P6" i="4"/>
  <c r="Q6" i="4"/>
  <c r="R6" i="4"/>
  <c r="S6" i="4"/>
  <c r="B6" i="4"/>
  <c r="N68" i="1"/>
  <c r="N71" i="1"/>
  <c r="N72" i="1"/>
  <c r="M74" i="1"/>
  <c r="N74" i="1"/>
  <c r="N75" i="1"/>
  <c r="N76" i="1"/>
  <c r="N77" i="1"/>
  <c r="N80" i="1"/>
  <c r="N81" i="1"/>
  <c r="M82" i="1"/>
  <c r="N82" i="1"/>
  <c r="N83" i="1"/>
  <c r="N84" i="1"/>
  <c r="N85" i="1"/>
  <c r="M86" i="1"/>
  <c r="N86" i="1"/>
  <c r="N87" i="1"/>
  <c r="N88" i="1"/>
  <c r="N89" i="1"/>
  <c r="M90" i="1"/>
  <c r="N90" i="1"/>
  <c r="N91" i="1"/>
  <c r="F69" i="1"/>
  <c r="G68" i="1"/>
  <c r="I68" i="1"/>
  <c r="J68" i="1"/>
  <c r="K67" i="1"/>
  <c r="L68" i="1"/>
  <c r="C5" i="2"/>
  <c r="D5" i="2" s="1"/>
  <c r="E5" i="2" s="1"/>
  <c r="V34" i="18"/>
  <c r="V35" i="18"/>
  <c r="V36" i="18"/>
  <c r="V37" i="18"/>
  <c r="V38" i="18"/>
  <c r="V39" i="18"/>
  <c r="V40" i="18"/>
  <c r="V41" i="18"/>
  <c r="V42" i="18"/>
  <c r="V43" i="18"/>
  <c r="V44" i="18"/>
  <c r="V45" i="18"/>
  <c r="V46" i="18"/>
  <c r="V47" i="18"/>
  <c r="V48" i="18"/>
  <c r="A2" i="12"/>
  <c r="B2" i="12" s="1"/>
  <c r="C2" i="12" s="1"/>
  <c r="D2" i="12" s="1"/>
  <c r="E2" i="12" s="1"/>
  <c r="F2" i="12" s="1"/>
  <c r="G2" i="12" s="1"/>
  <c r="H2" i="12" s="1"/>
  <c r="I2" i="12" s="1"/>
  <c r="J2" i="12" s="1"/>
  <c r="K2" i="12" s="1"/>
  <c r="L2" i="12" s="1"/>
  <c r="M2" i="12" s="1"/>
  <c r="N2" i="12" s="1"/>
  <c r="O2" i="12" s="1"/>
  <c r="P2" i="12" s="1"/>
  <c r="Q2" i="12" s="1"/>
  <c r="R2" i="12" s="1"/>
  <c r="M2" i="19"/>
  <c r="N2" i="19"/>
  <c r="O2" i="19"/>
  <c r="P2" i="19"/>
  <c r="Q2" i="19"/>
  <c r="R2" i="19"/>
  <c r="S2" i="19"/>
  <c r="A3" i="19"/>
  <c r="B3" i="19"/>
  <c r="C3" i="19"/>
  <c r="M18" i="19" s="1"/>
  <c r="A4" i="19"/>
  <c r="B4" i="19"/>
  <c r="C4" i="19"/>
  <c r="R30" i="19" s="1"/>
  <c r="A5" i="19"/>
  <c r="B5" i="19"/>
  <c r="C5" i="19"/>
  <c r="Q14" i="19" s="1"/>
  <c r="M5" i="19"/>
  <c r="A6" i="19"/>
  <c r="B6" i="19"/>
  <c r="C6" i="19"/>
  <c r="S11" i="19" s="1"/>
  <c r="A7" i="19"/>
  <c r="B7" i="19"/>
  <c r="C7" i="19"/>
  <c r="Q17" i="19" s="1"/>
  <c r="N7" i="19"/>
  <c r="A8" i="19"/>
  <c r="B8" i="19"/>
  <c r="C8" i="19"/>
  <c r="Q28" i="19" s="1"/>
  <c r="A9" i="19"/>
  <c r="B9" i="19"/>
  <c r="C9" i="19"/>
  <c r="M12" i="19" s="1"/>
  <c r="A10" i="19"/>
  <c r="B10" i="19"/>
  <c r="C10" i="19"/>
  <c r="R5" i="19" s="1"/>
  <c r="A11" i="19"/>
  <c r="B11" i="19"/>
  <c r="C11" i="19"/>
  <c r="Q4" i="19" s="1"/>
  <c r="A12" i="19"/>
  <c r="B12" i="19"/>
  <c r="C12" i="19"/>
  <c r="R7" i="19" s="1"/>
  <c r="A13" i="19"/>
  <c r="B13" i="19"/>
  <c r="C13" i="19"/>
  <c r="P7" i="19" s="1"/>
  <c r="A14" i="19"/>
  <c r="B14" i="19"/>
  <c r="C14" i="19"/>
  <c r="R21" i="19" s="1"/>
  <c r="A15" i="19"/>
  <c r="B15" i="19"/>
  <c r="C15" i="19"/>
  <c r="N3" i="19" s="1"/>
  <c r="A16" i="19"/>
  <c r="B16" i="19"/>
  <c r="C16" i="19"/>
  <c r="P14" i="19" s="1"/>
  <c r="A17" i="19"/>
  <c r="B17" i="19"/>
  <c r="C17" i="19"/>
  <c r="R4" i="19" s="1"/>
  <c r="A18" i="19"/>
  <c r="B18" i="19"/>
  <c r="C18" i="19"/>
  <c r="P8" i="19" s="1"/>
  <c r="A19" i="19"/>
  <c r="B19" i="19"/>
  <c r="C19" i="19"/>
  <c r="N16" i="19" s="1"/>
  <c r="A20" i="19"/>
  <c r="B20" i="19"/>
  <c r="C20" i="19"/>
  <c r="N6" i="19" s="1"/>
  <c r="A21" i="19"/>
  <c r="B21" i="19"/>
  <c r="C21" i="19"/>
  <c r="N5" i="19" s="1"/>
  <c r="A22" i="19"/>
  <c r="B22" i="19"/>
  <c r="C22" i="19"/>
  <c r="S26" i="19" s="1"/>
  <c r="O22" i="19"/>
  <c r="A23" i="19"/>
  <c r="B23" i="19"/>
  <c r="C23" i="19"/>
  <c r="N17" i="19" s="1"/>
  <c r="A24" i="19"/>
  <c r="B24" i="19"/>
  <c r="C24" i="19"/>
  <c r="P3" i="19" s="1"/>
  <c r="R24" i="19"/>
  <c r="A25" i="19"/>
  <c r="B25" i="19"/>
  <c r="C25" i="19"/>
  <c r="R18" i="19" s="1"/>
  <c r="A26" i="19"/>
  <c r="B26" i="19"/>
  <c r="C26" i="19"/>
  <c r="Q13" i="19" s="1"/>
  <c r="A27" i="19"/>
  <c r="B27" i="19"/>
  <c r="C27" i="19"/>
  <c r="R15" i="19" s="1"/>
  <c r="A28" i="19"/>
  <c r="B28" i="19"/>
  <c r="C28" i="19"/>
  <c r="N8" i="19" s="1"/>
  <c r="A29" i="19"/>
  <c r="B29" i="19"/>
  <c r="C29" i="19"/>
  <c r="R20" i="19" s="1"/>
  <c r="A30" i="19"/>
  <c r="B30" i="19"/>
  <c r="C30" i="19"/>
  <c r="O20" i="19" s="1"/>
  <c r="V29" i="8"/>
  <c r="W29" i="8"/>
  <c r="V30" i="8"/>
  <c r="W30" i="8"/>
  <c r="V31" i="8"/>
  <c r="W31" i="8"/>
  <c r="V32" i="8"/>
  <c r="W32" i="8"/>
  <c r="V33" i="8"/>
  <c r="W33" i="8"/>
  <c r="V34" i="8"/>
  <c r="W34" i="8"/>
  <c r="V35" i="8"/>
  <c r="W35" i="8"/>
  <c r="V36" i="8"/>
  <c r="W36" i="8"/>
  <c r="V37" i="8"/>
  <c r="W37" i="8"/>
  <c r="V38" i="8"/>
  <c r="W38" i="8"/>
  <c r="V39" i="8"/>
  <c r="W39" i="8"/>
  <c r="V40" i="8"/>
  <c r="W40" i="8"/>
  <c r="V41" i="8"/>
  <c r="W41" i="8"/>
  <c r="V42" i="8"/>
  <c r="W42" i="8"/>
  <c r="V43" i="8"/>
  <c r="W43" i="8"/>
  <c r="V44" i="8"/>
  <c r="W44" i="8"/>
  <c r="V45" i="8"/>
  <c r="W45" i="8"/>
  <c r="V46" i="8"/>
  <c r="V47" i="8"/>
  <c r="V48" i="8"/>
  <c r="V49" i="8"/>
  <c r="V50" i="8"/>
  <c r="V51" i="8"/>
  <c r="V52" i="8"/>
  <c r="V53" i="8"/>
  <c r="W53" i="8"/>
  <c r="G55" i="8"/>
  <c r="H55" i="8"/>
  <c r="I55" i="8"/>
  <c r="J55" i="8"/>
  <c r="J56" i="8" s="1"/>
  <c r="K55" i="8"/>
  <c r="K56" i="8" s="1"/>
  <c r="L55" i="8"/>
  <c r="L56" i="8" s="1"/>
  <c r="M55" i="8"/>
  <c r="M56" i="8" s="1"/>
  <c r="N55" i="8"/>
  <c r="O55" i="8"/>
  <c r="O56" i="8" s="1"/>
  <c r="P55" i="8"/>
  <c r="P56" i="8" s="1"/>
  <c r="Q55" i="8"/>
  <c r="Q56" i="8" s="1"/>
  <c r="R55" i="8"/>
  <c r="R56" i="8" s="1"/>
  <c r="S55" i="8"/>
  <c r="S56" i="8" s="1"/>
  <c r="T55" i="8"/>
  <c r="T56" i="8" s="1"/>
  <c r="U55" i="8"/>
  <c r="U56" i="8" s="1"/>
  <c r="H56" i="8"/>
  <c r="I56" i="8"/>
  <c r="N56" i="8"/>
  <c r="D58" i="8"/>
  <c r="D90" i="8" s="1"/>
  <c r="E58" i="8"/>
  <c r="F58" i="8"/>
  <c r="G58" i="8"/>
  <c r="H58" i="8"/>
  <c r="H90" i="8" s="1"/>
  <c r="I58" i="8"/>
  <c r="J58" i="8"/>
  <c r="K58" i="8"/>
  <c r="L58" i="8"/>
  <c r="L90" i="8" s="1"/>
  <c r="M58" i="8"/>
  <c r="N58" i="8"/>
  <c r="O58" i="8"/>
  <c r="P58" i="8"/>
  <c r="P90" i="8" s="1"/>
  <c r="Q58" i="8"/>
  <c r="R58" i="8"/>
  <c r="S58" i="8"/>
  <c r="T58" i="8"/>
  <c r="T90" i="8" s="1"/>
  <c r="U58" i="8"/>
  <c r="A59" i="8"/>
  <c r="B59" i="8"/>
  <c r="C59" i="8"/>
  <c r="G59" i="8"/>
  <c r="X59" i="8"/>
  <c r="AB59" i="8"/>
  <c r="AG59" i="8"/>
  <c r="AH59" i="8"/>
  <c r="AI59" i="8"/>
  <c r="AJ59" i="8"/>
  <c r="AK59" i="8"/>
  <c r="AM59" i="8"/>
  <c r="AN59" i="8"/>
  <c r="AO59" i="8"/>
  <c r="AP59" i="8"/>
  <c r="AQ59" i="8"/>
  <c r="A60" i="8"/>
  <c r="B60" i="8"/>
  <c r="C60" i="8"/>
  <c r="G60" i="8"/>
  <c r="X60" i="8"/>
  <c r="AB60" i="8"/>
  <c r="AG60" i="8"/>
  <c r="AH60" i="8"/>
  <c r="AI60" i="8"/>
  <c r="AJ60" i="8"/>
  <c r="AK60" i="8"/>
  <c r="AM60" i="8"/>
  <c r="AN60" i="8"/>
  <c r="AO60" i="8"/>
  <c r="AP60" i="8"/>
  <c r="AQ60" i="8"/>
  <c r="A61" i="8"/>
  <c r="B61" i="8"/>
  <c r="C61" i="8"/>
  <c r="G61" i="8"/>
  <c r="X61" i="8"/>
  <c r="AB61" i="8"/>
  <c r="AG61" i="8"/>
  <c r="AH61" i="8"/>
  <c r="AI61" i="8"/>
  <c r="AJ61" i="8"/>
  <c r="AK61" i="8"/>
  <c r="AM61" i="8"/>
  <c r="AN61" i="8"/>
  <c r="AO61" i="8"/>
  <c r="AP61" i="8"/>
  <c r="AQ61" i="8"/>
  <c r="A62" i="8"/>
  <c r="B62" i="8"/>
  <c r="C62" i="8"/>
  <c r="G62" i="8"/>
  <c r="X62" i="8"/>
  <c r="AB62" i="8"/>
  <c r="AG62" i="8"/>
  <c r="AH62" i="8"/>
  <c r="AI62" i="8"/>
  <c r="AJ62" i="8"/>
  <c r="AK62" i="8"/>
  <c r="AM62" i="8"/>
  <c r="AN62" i="8"/>
  <c r="AO62" i="8"/>
  <c r="AP62" i="8"/>
  <c r="AQ62" i="8"/>
  <c r="A63" i="8"/>
  <c r="B63" i="8"/>
  <c r="C63" i="8"/>
  <c r="G63" i="8"/>
  <c r="X63" i="8"/>
  <c r="AB63" i="8"/>
  <c r="AG63" i="8"/>
  <c r="AH63" i="8"/>
  <c r="AI63" i="8"/>
  <c r="AJ63" i="8"/>
  <c r="AK63" i="8"/>
  <c r="AM63" i="8"/>
  <c r="AN63" i="8"/>
  <c r="AO63" i="8"/>
  <c r="AP63" i="8"/>
  <c r="AQ63" i="8"/>
  <c r="A64" i="8"/>
  <c r="B64" i="8"/>
  <c r="C64" i="8"/>
  <c r="G64" i="8"/>
  <c r="X64" i="8"/>
  <c r="AB64" i="8"/>
  <c r="AG64" i="8"/>
  <c r="AH64" i="8"/>
  <c r="AI64" i="8"/>
  <c r="AJ64" i="8"/>
  <c r="AK64" i="8"/>
  <c r="AM64" i="8"/>
  <c r="AN64" i="8"/>
  <c r="AO64" i="8"/>
  <c r="AP64" i="8"/>
  <c r="AQ64" i="8"/>
  <c r="A65" i="8"/>
  <c r="B65" i="8"/>
  <c r="C65" i="8"/>
  <c r="G65" i="8"/>
  <c r="X65" i="8"/>
  <c r="AB65" i="8"/>
  <c r="AG65" i="8"/>
  <c r="AH65" i="8"/>
  <c r="AI65" i="8"/>
  <c r="AJ65" i="8"/>
  <c r="AK65" i="8"/>
  <c r="AM65" i="8"/>
  <c r="AN65" i="8"/>
  <c r="AO65" i="8"/>
  <c r="AP65" i="8"/>
  <c r="AQ65" i="8"/>
  <c r="A66" i="8"/>
  <c r="B66" i="8"/>
  <c r="C66" i="8"/>
  <c r="G66" i="8"/>
  <c r="X66" i="8"/>
  <c r="AB66" i="8"/>
  <c r="AG66" i="8"/>
  <c r="AH66" i="8"/>
  <c r="AI66" i="8"/>
  <c r="AJ66" i="8"/>
  <c r="AK66" i="8"/>
  <c r="AM66" i="8"/>
  <c r="AN66" i="8"/>
  <c r="AO66" i="8"/>
  <c r="AP66" i="8"/>
  <c r="AQ66" i="8"/>
  <c r="A67" i="8"/>
  <c r="B67" i="8"/>
  <c r="C67" i="8"/>
  <c r="G67" i="8"/>
  <c r="X67" i="8"/>
  <c r="AB67" i="8"/>
  <c r="AG67" i="8"/>
  <c r="AH67" i="8"/>
  <c r="AI67" i="8"/>
  <c r="AJ67" i="8"/>
  <c r="AK67" i="8"/>
  <c r="AM67" i="8"/>
  <c r="AN67" i="8"/>
  <c r="AO67" i="8"/>
  <c r="AP67" i="8"/>
  <c r="AQ67" i="8"/>
  <c r="A68" i="8"/>
  <c r="B68" i="8"/>
  <c r="C68" i="8"/>
  <c r="G68" i="8"/>
  <c r="X68" i="8"/>
  <c r="AB68" i="8"/>
  <c r="AG68" i="8"/>
  <c r="AH68" i="8"/>
  <c r="AI68" i="8"/>
  <c r="AJ68" i="8"/>
  <c r="AK68" i="8"/>
  <c r="AM68" i="8"/>
  <c r="AN68" i="8"/>
  <c r="AO68" i="8"/>
  <c r="AP68" i="8"/>
  <c r="AQ68" i="8"/>
  <c r="A69" i="8"/>
  <c r="B69" i="8"/>
  <c r="C69" i="8"/>
  <c r="G69" i="8"/>
  <c r="X69" i="8"/>
  <c r="AB69" i="8"/>
  <c r="AG69" i="8"/>
  <c r="AH69" i="8"/>
  <c r="AI69" i="8"/>
  <c r="AJ69" i="8"/>
  <c r="AK69" i="8"/>
  <c r="AM69" i="8"/>
  <c r="AN69" i="8"/>
  <c r="AO69" i="8"/>
  <c r="AP69" i="8"/>
  <c r="AQ69" i="8"/>
  <c r="A70" i="8"/>
  <c r="B70" i="8"/>
  <c r="C70" i="8"/>
  <c r="G70" i="8"/>
  <c r="X70" i="8"/>
  <c r="AB70" i="8"/>
  <c r="AG70" i="8"/>
  <c r="AH70" i="8"/>
  <c r="AI70" i="8"/>
  <c r="AJ70" i="8"/>
  <c r="AK70" i="8"/>
  <c r="AM70" i="8"/>
  <c r="AN70" i="8"/>
  <c r="AO70" i="8"/>
  <c r="AP70" i="8"/>
  <c r="AQ70" i="8"/>
  <c r="A71" i="8"/>
  <c r="B71" i="8"/>
  <c r="C71" i="8"/>
  <c r="G71" i="8"/>
  <c r="X71" i="8"/>
  <c r="AB71" i="8"/>
  <c r="AG71" i="8"/>
  <c r="AH71" i="8"/>
  <c r="AI71" i="8"/>
  <c r="AJ71" i="8"/>
  <c r="AK71" i="8"/>
  <c r="AM71" i="8"/>
  <c r="AN71" i="8"/>
  <c r="AO71" i="8"/>
  <c r="AP71" i="8"/>
  <c r="AQ71" i="8"/>
  <c r="A72" i="8"/>
  <c r="B72" i="8"/>
  <c r="C72" i="8"/>
  <c r="G72" i="8"/>
  <c r="X72" i="8"/>
  <c r="AB72" i="8"/>
  <c r="AG72" i="8"/>
  <c r="AH72" i="8"/>
  <c r="AI72" i="8"/>
  <c r="AJ72" i="8"/>
  <c r="AK72" i="8"/>
  <c r="AM72" i="8"/>
  <c r="AN72" i="8"/>
  <c r="AO72" i="8"/>
  <c r="AP72" i="8"/>
  <c r="AQ72" i="8"/>
  <c r="A73" i="8"/>
  <c r="B73" i="8"/>
  <c r="C73" i="8"/>
  <c r="G73" i="8"/>
  <c r="X73" i="8"/>
  <c r="AB73" i="8"/>
  <c r="AG73" i="8"/>
  <c r="AH73" i="8"/>
  <c r="AI73" i="8"/>
  <c r="AJ73" i="8"/>
  <c r="AK73" i="8"/>
  <c r="AM73" i="8"/>
  <c r="AN73" i="8"/>
  <c r="AO73" i="8"/>
  <c r="AP73" i="8"/>
  <c r="AQ73" i="8"/>
  <c r="A74" i="8"/>
  <c r="B74" i="8"/>
  <c r="C74" i="8"/>
  <c r="D74" i="8"/>
  <c r="E74" i="8"/>
  <c r="F74" i="8"/>
  <c r="G74" i="8"/>
  <c r="X74" i="8"/>
  <c r="AB74" i="8"/>
  <c r="AG74" i="8"/>
  <c r="AH74" i="8"/>
  <c r="AI74" i="8"/>
  <c r="AJ74" i="8"/>
  <c r="AK74" i="8"/>
  <c r="AM74" i="8"/>
  <c r="AN74" i="8"/>
  <c r="AO74" i="8"/>
  <c r="AP74" i="8"/>
  <c r="AQ74" i="8"/>
  <c r="A75" i="8"/>
  <c r="B75" i="8"/>
  <c r="C75" i="8"/>
  <c r="D75" i="8"/>
  <c r="E75" i="8"/>
  <c r="F75" i="8"/>
  <c r="G75" i="8"/>
  <c r="X75" i="8"/>
  <c r="AB75" i="8"/>
  <c r="AG75" i="8"/>
  <c r="AH75" i="8"/>
  <c r="AI75" i="8"/>
  <c r="AJ75" i="8"/>
  <c r="AK75" i="8"/>
  <c r="AM75" i="8"/>
  <c r="AN75" i="8"/>
  <c r="AO75" i="8"/>
  <c r="AP75" i="8"/>
  <c r="AQ75" i="8"/>
  <c r="A76" i="8"/>
  <c r="B76" i="8"/>
  <c r="C76" i="8"/>
  <c r="D76" i="8"/>
  <c r="E76" i="8"/>
  <c r="F76" i="8"/>
  <c r="G76" i="8"/>
  <c r="X76" i="8"/>
  <c r="AB76" i="8"/>
  <c r="AM76" i="8"/>
  <c r="AN76" i="8"/>
  <c r="AO76" i="8"/>
  <c r="AP76" i="8"/>
  <c r="AQ76" i="8"/>
  <c r="A77" i="8"/>
  <c r="B77" i="8"/>
  <c r="C77" i="8"/>
  <c r="D77" i="8"/>
  <c r="E77" i="8"/>
  <c r="F77" i="8"/>
  <c r="G77" i="8"/>
  <c r="X77" i="8"/>
  <c r="AB77" i="8"/>
  <c r="AF77" i="8"/>
  <c r="AG77" i="8"/>
  <c r="AH77" i="8"/>
  <c r="AI77" i="8"/>
  <c r="AJ77" i="8"/>
  <c r="AK77" i="8"/>
  <c r="AL77" i="8"/>
  <c r="AM77" i="8"/>
  <c r="AN77" i="8"/>
  <c r="AO77" i="8"/>
  <c r="AP77" i="8"/>
  <c r="AQ77" i="8"/>
  <c r="A78" i="8"/>
  <c r="B78" i="8"/>
  <c r="C78" i="8"/>
  <c r="D78" i="8"/>
  <c r="E78" i="8"/>
  <c r="F78" i="8"/>
  <c r="G78" i="8"/>
  <c r="X78" i="8"/>
  <c r="AB78" i="8"/>
  <c r="AF78" i="8"/>
  <c r="AG78" i="8"/>
  <c r="AH78" i="8"/>
  <c r="AI78" i="8"/>
  <c r="AJ78" i="8"/>
  <c r="AK78" i="8"/>
  <c r="AL78" i="8"/>
  <c r="AM78" i="8"/>
  <c r="AN78" i="8"/>
  <c r="AO78" i="8"/>
  <c r="AP78" i="8"/>
  <c r="AQ78" i="8"/>
  <c r="A79" i="8"/>
  <c r="B79" i="8"/>
  <c r="C79" i="8"/>
  <c r="D79" i="8"/>
  <c r="E79" i="8"/>
  <c r="F79" i="8"/>
  <c r="G79" i="8"/>
  <c r="X79" i="8"/>
  <c r="AB79" i="8"/>
  <c r="AF79" i="8"/>
  <c r="AG79" i="8"/>
  <c r="AH79" i="8"/>
  <c r="AI79" i="8"/>
  <c r="AJ79" i="8"/>
  <c r="AK79" i="8"/>
  <c r="AL79" i="8"/>
  <c r="AM79" i="8"/>
  <c r="AN79" i="8"/>
  <c r="AO79" i="8"/>
  <c r="AP79" i="8"/>
  <c r="AQ79" i="8"/>
  <c r="A80" i="8"/>
  <c r="B80" i="8"/>
  <c r="C80" i="8"/>
  <c r="D80" i="8"/>
  <c r="E80" i="8"/>
  <c r="F80" i="8"/>
  <c r="G80" i="8"/>
  <c r="X80" i="8"/>
  <c r="AB80" i="8"/>
  <c r="AF80" i="8"/>
  <c r="AG80" i="8"/>
  <c r="AH80" i="8"/>
  <c r="AI80" i="8"/>
  <c r="AJ80" i="8"/>
  <c r="AK80" i="8"/>
  <c r="AL80" i="8"/>
  <c r="AM80" i="8"/>
  <c r="AN80" i="8"/>
  <c r="AO80" i="8"/>
  <c r="AP80" i="8"/>
  <c r="AQ80" i="8"/>
  <c r="A81" i="8"/>
  <c r="B81" i="8"/>
  <c r="C81" i="8"/>
  <c r="D81" i="8"/>
  <c r="E81" i="8"/>
  <c r="F81" i="8"/>
  <c r="G81" i="8"/>
  <c r="X81" i="8"/>
  <c r="AB81" i="8"/>
  <c r="A82" i="8"/>
  <c r="B82" i="8"/>
  <c r="C82" i="8"/>
  <c r="D82" i="8"/>
  <c r="E82" i="8"/>
  <c r="F82" i="8"/>
  <c r="G82" i="8"/>
  <c r="X82" i="8"/>
  <c r="AB82" i="8"/>
  <c r="A83" i="8"/>
  <c r="B83" i="8"/>
  <c r="C83" i="8"/>
  <c r="D83" i="8"/>
  <c r="E83" i="8"/>
  <c r="F83" i="8"/>
  <c r="G83" i="8"/>
  <c r="X83" i="8"/>
  <c r="AB83" i="8"/>
  <c r="A84" i="8"/>
  <c r="B84" i="8"/>
  <c r="C84" i="8"/>
  <c r="D84" i="8"/>
  <c r="E84" i="8"/>
  <c r="F84" i="8"/>
  <c r="G84" i="8"/>
  <c r="X84" i="8"/>
  <c r="AB84" i="8"/>
  <c r="AE84" i="8"/>
  <c r="AF84" i="8"/>
  <c r="AG84" i="8"/>
  <c r="AH84" i="8"/>
  <c r="AI84" i="8"/>
  <c r="AJ84" i="8"/>
  <c r="AK84" i="8"/>
  <c r="AL84" i="8"/>
  <c r="AM84" i="8"/>
  <c r="AN84" i="8"/>
  <c r="AO84" i="8"/>
  <c r="AP84" i="8"/>
  <c r="AQ84" i="8"/>
  <c r="E90" i="8"/>
  <c r="F90" i="8"/>
  <c r="G90" i="8"/>
  <c r="I90" i="8"/>
  <c r="J90" i="8"/>
  <c r="K90" i="8"/>
  <c r="M90" i="8"/>
  <c r="N90" i="8"/>
  <c r="O90" i="8"/>
  <c r="Q90" i="8"/>
  <c r="R90" i="8"/>
  <c r="S90" i="8"/>
  <c r="U90" i="8"/>
  <c r="C5" i="17"/>
  <c r="D5" i="17" s="1"/>
  <c r="A9" i="17"/>
  <c r="A10" i="17" s="1"/>
  <c r="A11" i="17" s="1"/>
  <c r="A12" i="17" s="1"/>
  <c r="A13" i="17" s="1"/>
  <c r="A14" i="17" s="1"/>
  <c r="A15" i="17" s="1"/>
  <c r="A16" i="17" s="1"/>
  <c r="A17" i="17" s="1"/>
  <c r="A18" i="17" s="1"/>
  <c r="A19" i="17" s="1"/>
  <c r="A20" i="17" s="1"/>
  <c r="A21" i="17" s="1"/>
  <c r="A22" i="17" s="1"/>
  <c r="A23" i="17" s="1"/>
  <c r="A24" i="17" s="1"/>
  <c r="A25" i="17" s="1"/>
  <c r="C12" i="11"/>
  <c r="D12" i="11"/>
  <c r="E12" i="11" s="1"/>
  <c r="F12" i="11" s="1"/>
  <c r="G12" i="11" s="1"/>
  <c r="H12" i="11" s="1"/>
  <c r="I12" i="11" s="1"/>
  <c r="J12" i="11" s="1"/>
  <c r="K12" i="11" s="1"/>
  <c r="L12" i="11" s="1"/>
  <c r="M12" i="11" s="1"/>
  <c r="N12" i="11" s="1"/>
  <c r="O12" i="11" s="1"/>
  <c r="P12" i="11" s="1"/>
  <c r="Q12" i="11" s="1"/>
  <c r="R12" i="11" s="1"/>
  <c r="S12" i="11" s="1"/>
  <c r="C13" i="11"/>
  <c r="D13" i="11" s="1"/>
  <c r="J13" i="11"/>
  <c r="K13" i="11" s="1"/>
  <c r="A15" i="11"/>
  <c r="A3" i="12" s="1"/>
  <c r="B3" i="12" s="1"/>
  <c r="C3" i="12" s="1"/>
  <c r="D3" i="12" s="1"/>
  <c r="E3" i="12" s="1"/>
  <c r="F3" i="12" s="1"/>
  <c r="G3" i="12" s="1"/>
  <c r="H3" i="12" s="1"/>
  <c r="I3" i="12" s="1"/>
  <c r="J3" i="12" s="1"/>
  <c r="K3" i="12" s="1"/>
  <c r="L3" i="12" s="1"/>
  <c r="M3" i="12" s="1"/>
  <c r="N3" i="12" s="1"/>
  <c r="O3" i="12" s="1"/>
  <c r="P3" i="12" s="1"/>
  <c r="Q3" i="12" s="1"/>
  <c r="R3" i="12" s="1"/>
  <c r="B50" i="11"/>
  <c r="C50" i="11"/>
  <c r="D50" i="11"/>
  <c r="E50" i="11"/>
  <c r="F50" i="11"/>
  <c r="G50" i="11"/>
  <c r="C25" i="10"/>
  <c r="E35" i="10"/>
  <c r="F35" i="10"/>
  <c r="G35" i="10" s="1"/>
  <c r="H35" i="10" s="1"/>
  <c r="I35" i="10" s="1"/>
  <c r="J35" i="10" s="1"/>
  <c r="K35" i="10" s="1"/>
  <c r="L35" i="10" s="1"/>
  <c r="M35" i="10" s="1"/>
  <c r="N35" i="10" s="1"/>
  <c r="O35" i="10" s="1"/>
  <c r="P35" i="10" s="1"/>
  <c r="Q35" i="10" s="1"/>
  <c r="R35" i="10" s="1"/>
  <c r="S35" i="10" s="1"/>
  <c r="T35" i="10" s="1"/>
  <c r="U35" i="10" s="1"/>
  <c r="D36" i="10"/>
  <c r="D74" i="10" s="1"/>
  <c r="D111" i="10" s="1"/>
  <c r="K36" i="10"/>
  <c r="K74" i="10" s="1"/>
  <c r="K111" i="10" s="1"/>
  <c r="D37" i="10"/>
  <c r="D75" i="10" s="1"/>
  <c r="W75" i="10" s="1"/>
  <c r="E37" i="10"/>
  <c r="F37" i="10"/>
  <c r="F75" i="10" s="1"/>
  <c r="G37" i="10"/>
  <c r="H37" i="10"/>
  <c r="I37" i="10"/>
  <c r="J37" i="10"/>
  <c r="J75" i="10" s="1"/>
  <c r="K37" i="10"/>
  <c r="K75" i="10" s="1"/>
  <c r="L37" i="10"/>
  <c r="L75" i="10" s="1"/>
  <c r="M37" i="10"/>
  <c r="N37" i="10"/>
  <c r="N75" i="10" s="1"/>
  <c r="O37" i="10"/>
  <c r="P37" i="10"/>
  <c r="P75" i="10" s="1"/>
  <c r="Q37" i="10"/>
  <c r="R37" i="10"/>
  <c r="R75" i="10" s="1"/>
  <c r="S37" i="10"/>
  <c r="S75" i="10" s="1"/>
  <c r="T37" i="10"/>
  <c r="AP75" i="10" s="1"/>
  <c r="U37" i="10"/>
  <c r="V37" i="10"/>
  <c r="D38" i="10"/>
  <c r="E38" i="10"/>
  <c r="F38" i="10"/>
  <c r="G38" i="10"/>
  <c r="H38" i="10"/>
  <c r="I38" i="10"/>
  <c r="I76" i="10" s="1"/>
  <c r="J38" i="10"/>
  <c r="K38" i="10"/>
  <c r="K76" i="10" s="1"/>
  <c r="L38" i="10"/>
  <c r="M38" i="10"/>
  <c r="N38" i="10"/>
  <c r="O38" i="10"/>
  <c r="O76" i="10" s="1"/>
  <c r="P38" i="10"/>
  <c r="Q38" i="10"/>
  <c r="Q76" i="10" s="1"/>
  <c r="R38" i="10"/>
  <c r="S38" i="10"/>
  <c r="S76" i="10" s="1"/>
  <c r="T38" i="10"/>
  <c r="U38" i="10"/>
  <c r="V38" i="10"/>
  <c r="D39" i="10"/>
  <c r="D77" i="10" s="1"/>
  <c r="W77" i="10" s="1"/>
  <c r="E39" i="10"/>
  <c r="F39" i="10"/>
  <c r="F77" i="10" s="1"/>
  <c r="G39" i="10"/>
  <c r="H39" i="10"/>
  <c r="H77" i="10" s="1"/>
  <c r="I39" i="10"/>
  <c r="I77" i="10" s="1"/>
  <c r="J39" i="10"/>
  <c r="J77" i="10" s="1"/>
  <c r="K39" i="10"/>
  <c r="K77" i="10" s="1"/>
  <c r="L39" i="10"/>
  <c r="M39" i="10"/>
  <c r="N39" i="10"/>
  <c r="N77" i="10" s="1"/>
  <c r="O39" i="10"/>
  <c r="P39" i="10"/>
  <c r="P77" i="10" s="1"/>
  <c r="Q39" i="10"/>
  <c r="Q77" i="10" s="1"/>
  <c r="R39" i="10"/>
  <c r="R77" i="10" s="1"/>
  <c r="S39" i="10"/>
  <c r="T39" i="10"/>
  <c r="T77" i="10" s="1"/>
  <c r="U39" i="10"/>
  <c r="V39" i="10"/>
  <c r="D40" i="10"/>
  <c r="E40" i="10"/>
  <c r="E78" i="10" s="1"/>
  <c r="F40" i="10"/>
  <c r="F78" i="10" s="1"/>
  <c r="G40" i="10"/>
  <c r="H40" i="10"/>
  <c r="H78" i="10" s="1"/>
  <c r="I40" i="10"/>
  <c r="I78" i="10" s="1"/>
  <c r="J40" i="10"/>
  <c r="K40" i="10"/>
  <c r="K78" i="10" s="1"/>
  <c r="L40" i="10"/>
  <c r="L78" i="10" s="1"/>
  <c r="M40" i="10"/>
  <c r="M78" i="10" s="1"/>
  <c r="N40" i="10"/>
  <c r="N78" i="10" s="1"/>
  <c r="O40" i="10"/>
  <c r="P40" i="10"/>
  <c r="Q40" i="10"/>
  <c r="Q78" i="10" s="1"/>
  <c r="R40" i="10"/>
  <c r="R78" i="10" s="1"/>
  <c r="S40" i="10"/>
  <c r="S78" i="10" s="1"/>
  <c r="T40" i="10"/>
  <c r="T78" i="10" s="1"/>
  <c r="U40" i="10"/>
  <c r="U78" i="10" s="1"/>
  <c r="V40" i="10"/>
  <c r="D41" i="10"/>
  <c r="D79" i="10" s="1"/>
  <c r="W79" i="10" s="1"/>
  <c r="E41" i="10"/>
  <c r="F41" i="10"/>
  <c r="F79" i="10" s="1"/>
  <c r="G41" i="10"/>
  <c r="G79" i="10" s="1"/>
  <c r="H41" i="10"/>
  <c r="AF79" i="10" s="1"/>
  <c r="I41" i="10"/>
  <c r="J41" i="10"/>
  <c r="J79" i="10" s="1"/>
  <c r="K41" i="10"/>
  <c r="L41" i="10"/>
  <c r="L79" i="10" s="1"/>
  <c r="M41" i="10"/>
  <c r="N41" i="10"/>
  <c r="N79" i="10" s="1"/>
  <c r="O41" i="10"/>
  <c r="O79" i="10" s="1"/>
  <c r="P41" i="10"/>
  <c r="P79" i="10" s="1"/>
  <c r="Q41" i="10"/>
  <c r="R41" i="10"/>
  <c r="R79" i="10" s="1"/>
  <c r="S41" i="10"/>
  <c r="T41" i="10"/>
  <c r="AJ79" i="10" s="1"/>
  <c r="U41" i="10"/>
  <c r="U79" i="10" s="1"/>
  <c r="V41" i="10"/>
  <c r="D42" i="10"/>
  <c r="E42" i="10"/>
  <c r="E80" i="10" s="1"/>
  <c r="F42" i="10"/>
  <c r="F80" i="10" s="1"/>
  <c r="G42" i="10"/>
  <c r="G80" i="10" s="1"/>
  <c r="H42" i="10"/>
  <c r="H80" i="10" s="1"/>
  <c r="I42" i="10"/>
  <c r="I80" i="10" s="1"/>
  <c r="J42" i="10"/>
  <c r="K42" i="10"/>
  <c r="K80" i="10" s="1"/>
  <c r="L42" i="10"/>
  <c r="L80" i="10" s="1"/>
  <c r="M42" i="10"/>
  <c r="N42" i="10"/>
  <c r="N80" i="10" s="1"/>
  <c r="O42" i="10"/>
  <c r="O80" i="10" s="1"/>
  <c r="P42" i="10"/>
  <c r="Q42" i="10"/>
  <c r="Q80" i="10" s="1"/>
  <c r="R42" i="10"/>
  <c r="R80" i="10" s="1"/>
  <c r="S42" i="10"/>
  <c r="T42" i="10"/>
  <c r="T80" i="10" s="1"/>
  <c r="U42" i="10"/>
  <c r="U80" i="10" s="1"/>
  <c r="V42" i="10"/>
  <c r="D43" i="10"/>
  <c r="D81" i="10" s="1"/>
  <c r="W81" i="10" s="1"/>
  <c r="E43" i="10"/>
  <c r="F43" i="10"/>
  <c r="F81" i="10" s="1"/>
  <c r="G43" i="10"/>
  <c r="H43" i="10"/>
  <c r="H81" i="10" s="1"/>
  <c r="I43" i="10"/>
  <c r="I81" i="10" s="1"/>
  <c r="J43" i="10"/>
  <c r="J81" i="10" s="1"/>
  <c r="K43" i="10"/>
  <c r="L43" i="10"/>
  <c r="L81" i="10" s="1"/>
  <c r="M43" i="10"/>
  <c r="N43" i="10"/>
  <c r="N81" i="10" s="1"/>
  <c r="O43" i="10"/>
  <c r="P43" i="10"/>
  <c r="P81" i="10" s="1"/>
  <c r="Q43" i="10"/>
  <c r="Q81" i="10" s="1"/>
  <c r="R43" i="10"/>
  <c r="R81" i="10" s="1"/>
  <c r="S43" i="10"/>
  <c r="T43" i="10"/>
  <c r="U43" i="10"/>
  <c r="V43" i="10"/>
  <c r="D44" i="10"/>
  <c r="E44" i="10"/>
  <c r="E82" i="10" s="1"/>
  <c r="F44" i="10"/>
  <c r="F82" i="10" s="1"/>
  <c r="G44" i="10"/>
  <c r="G82" i="10" s="1"/>
  <c r="H44" i="10"/>
  <c r="H82" i="10" s="1"/>
  <c r="I44" i="10"/>
  <c r="I82" i="10" s="1"/>
  <c r="J44" i="10"/>
  <c r="K44" i="10"/>
  <c r="K82" i="10" s="1"/>
  <c r="L44" i="10"/>
  <c r="L82" i="10" s="1"/>
  <c r="M44" i="10"/>
  <c r="M82" i="10" s="1"/>
  <c r="N44" i="10"/>
  <c r="N82" i="10" s="1"/>
  <c r="O44" i="10"/>
  <c r="P44" i="10"/>
  <c r="Q44" i="10"/>
  <c r="Q82" i="10" s="1"/>
  <c r="R44" i="10"/>
  <c r="R82" i="10" s="1"/>
  <c r="S44" i="10"/>
  <c r="T44" i="10"/>
  <c r="T82" i="10" s="1"/>
  <c r="U44" i="10"/>
  <c r="U82" i="10" s="1"/>
  <c r="V44" i="10"/>
  <c r="D45" i="10"/>
  <c r="D83" i="10" s="1"/>
  <c r="W83" i="10" s="1"/>
  <c r="E45" i="10"/>
  <c r="F45" i="10"/>
  <c r="F83" i="10" s="1"/>
  <c r="G45" i="10"/>
  <c r="G83" i="10" s="1"/>
  <c r="H45" i="10"/>
  <c r="H83" i="10" s="1"/>
  <c r="I45" i="10"/>
  <c r="J45" i="10"/>
  <c r="J83" i="10" s="1"/>
  <c r="K45" i="10"/>
  <c r="L45" i="10"/>
  <c r="L83" i="10" s="1"/>
  <c r="M45" i="10"/>
  <c r="N45" i="10"/>
  <c r="O45" i="10"/>
  <c r="P45" i="10"/>
  <c r="P83" i="10" s="1"/>
  <c r="Q45" i="10"/>
  <c r="R45" i="10"/>
  <c r="R83" i="10" s="1"/>
  <c r="S45" i="10"/>
  <c r="S83" i="10" s="1"/>
  <c r="T45" i="10"/>
  <c r="T83" i="10" s="1"/>
  <c r="U45" i="10"/>
  <c r="U83" i="10" s="1"/>
  <c r="V45" i="10"/>
  <c r="D46" i="10"/>
  <c r="E46" i="10"/>
  <c r="E84" i="10" s="1"/>
  <c r="F46" i="10"/>
  <c r="F84" i="10" s="1"/>
  <c r="G46" i="10"/>
  <c r="G84" i="10" s="1"/>
  <c r="H46" i="10"/>
  <c r="H84" i="10" s="1"/>
  <c r="I46" i="10"/>
  <c r="I84" i="10" s="1"/>
  <c r="J46" i="10"/>
  <c r="K46" i="10"/>
  <c r="K84" i="10" s="1"/>
  <c r="L46" i="10"/>
  <c r="L84" i="10" s="1"/>
  <c r="M46" i="10"/>
  <c r="M84" i="10" s="1"/>
  <c r="N46" i="10"/>
  <c r="N84" i="10" s="1"/>
  <c r="O46" i="10"/>
  <c r="O84" i="10" s="1"/>
  <c r="P46" i="10"/>
  <c r="Q46" i="10"/>
  <c r="Q84" i="10" s="1"/>
  <c r="R46" i="10"/>
  <c r="R84" i="10" s="1"/>
  <c r="S46" i="10"/>
  <c r="T46" i="10"/>
  <c r="T84" i="10" s="1"/>
  <c r="U46" i="10"/>
  <c r="U84" i="10" s="1"/>
  <c r="V46" i="10"/>
  <c r="D47" i="10"/>
  <c r="D85" i="10" s="1"/>
  <c r="W85" i="10" s="1"/>
  <c r="Y85" i="10" s="1"/>
  <c r="E47" i="10"/>
  <c r="E85" i="10" s="1"/>
  <c r="F47" i="10"/>
  <c r="F85" i="10" s="1"/>
  <c r="G47" i="10"/>
  <c r="H47" i="10"/>
  <c r="H85" i="10" s="1"/>
  <c r="I47" i="10"/>
  <c r="J47" i="10"/>
  <c r="J85" i="10" s="1"/>
  <c r="K47" i="10"/>
  <c r="L47" i="10"/>
  <c r="L85" i="10" s="1"/>
  <c r="M47" i="10"/>
  <c r="M85" i="10" s="1"/>
  <c r="N47" i="10"/>
  <c r="AN85" i="10" s="1"/>
  <c r="O47" i="10"/>
  <c r="P47" i="10"/>
  <c r="P85" i="10" s="1"/>
  <c r="Q47" i="10"/>
  <c r="R47" i="10"/>
  <c r="R85" i="10" s="1"/>
  <c r="S47" i="10"/>
  <c r="T47" i="10"/>
  <c r="U47" i="10"/>
  <c r="V47" i="10"/>
  <c r="D48" i="10"/>
  <c r="E48" i="10"/>
  <c r="E86" i="10" s="1"/>
  <c r="F48" i="10"/>
  <c r="F86" i="10" s="1"/>
  <c r="G48" i="10"/>
  <c r="G86" i="10" s="1"/>
  <c r="H48" i="10"/>
  <c r="H86" i="10" s="1"/>
  <c r="I48" i="10"/>
  <c r="I86" i="10" s="1"/>
  <c r="J48" i="10"/>
  <c r="K48" i="10"/>
  <c r="K86" i="10" s="1"/>
  <c r="L48" i="10"/>
  <c r="L86" i="10" s="1"/>
  <c r="M48" i="10"/>
  <c r="M86" i="10" s="1"/>
  <c r="N48" i="10"/>
  <c r="N86" i="10" s="1"/>
  <c r="O48" i="10"/>
  <c r="O86" i="10" s="1"/>
  <c r="P48" i="10"/>
  <c r="Q48" i="10"/>
  <c r="Q86" i="10" s="1"/>
  <c r="R48" i="10"/>
  <c r="R86" i="10" s="1"/>
  <c r="S48" i="10"/>
  <c r="T48" i="10"/>
  <c r="T86" i="10" s="1"/>
  <c r="U48" i="10"/>
  <c r="U86" i="10" s="1"/>
  <c r="V48" i="10"/>
  <c r="D49" i="10"/>
  <c r="D87" i="10" s="1"/>
  <c r="W87" i="10" s="1"/>
  <c r="E49" i="10"/>
  <c r="F49" i="10"/>
  <c r="F87" i="10" s="1"/>
  <c r="G49" i="10"/>
  <c r="H49" i="10"/>
  <c r="AF87" i="10" s="1"/>
  <c r="I49" i="10"/>
  <c r="J49" i="10"/>
  <c r="J87" i="10" s="1"/>
  <c r="K49" i="10"/>
  <c r="K87" i="10" s="1"/>
  <c r="L49" i="10"/>
  <c r="L87" i="10" s="1"/>
  <c r="M49" i="10"/>
  <c r="N49" i="10"/>
  <c r="N87" i="10" s="1"/>
  <c r="O49" i="10"/>
  <c r="O87" i="10" s="1"/>
  <c r="P49" i="10"/>
  <c r="P87" i="10" s="1"/>
  <c r="Q49" i="10"/>
  <c r="Q87" i="10" s="1"/>
  <c r="R49" i="10"/>
  <c r="R87" i="10" s="1"/>
  <c r="S49" i="10"/>
  <c r="T49" i="10"/>
  <c r="T87" i="10" s="1"/>
  <c r="U49" i="10"/>
  <c r="V49" i="10"/>
  <c r="D50" i="10"/>
  <c r="E50" i="10"/>
  <c r="E88" i="10" s="1"/>
  <c r="F50" i="10"/>
  <c r="F88" i="10" s="1"/>
  <c r="G50" i="10"/>
  <c r="G88" i="10" s="1"/>
  <c r="H50" i="10"/>
  <c r="H88" i="10" s="1"/>
  <c r="I50" i="10"/>
  <c r="J50" i="10"/>
  <c r="K50" i="10"/>
  <c r="K88" i="10" s="1"/>
  <c r="L50" i="10"/>
  <c r="L88" i="10" s="1"/>
  <c r="M50" i="10"/>
  <c r="M88" i="10" s="1"/>
  <c r="N50" i="10"/>
  <c r="N88" i="10" s="1"/>
  <c r="O50" i="10"/>
  <c r="O88" i="10" s="1"/>
  <c r="P50" i="10"/>
  <c r="Q50" i="10"/>
  <c r="Q88" i="10" s="1"/>
  <c r="R50" i="10"/>
  <c r="R88" i="10" s="1"/>
  <c r="S50" i="10"/>
  <c r="S88" i="10" s="1"/>
  <c r="T50" i="10"/>
  <c r="T88" i="10" s="1"/>
  <c r="U50" i="10"/>
  <c r="U88" i="10" s="1"/>
  <c r="V50" i="10"/>
  <c r="D51" i="10"/>
  <c r="D89" i="10" s="1"/>
  <c r="W89" i="10" s="1"/>
  <c r="Y89" i="10" s="1"/>
  <c r="E51" i="10"/>
  <c r="E89" i="10" s="1"/>
  <c r="F51" i="10"/>
  <c r="F89" i="10" s="1"/>
  <c r="G51" i="10"/>
  <c r="H51" i="10"/>
  <c r="I51" i="10"/>
  <c r="J51" i="10"/>
  <c r="J89" i="10" s="1"/>
  <c r="K51" i="10"/>
  <c r="L51" i="10"/>
  <c r="L89" i="10" s="1"/>
  <c r="M51" i="10"/>
  <c r="M89" i="10" s="1"/>
  <c r="N51" i="10"/>
  <c r="AH89" i="10" s="1"/>
  <c r="O51" i="10"/>
  <c r="P51" i="10"/>
  <c r="P89" i="10" s="1"/>
  <c r="Q51" i="10"/>
  <c r="R51" i="10"/>
  <c r="R89" i="10" s="1"/>
  <c r="S51" i="10"/>
  <c r="T51" i="10"/>
  <c r="U51" i="10"/>
  <c r="U89" i="10" s="1"/>
  <c r="V51" i="10"/>
  <c r="D52" i="10"/>
  <c r="E52" i="10"/>
  <c r="E90" i="10" s="1"/>
  <c r="F52" i="10"/>
  <c r="F90" i="10" s="1"/>
  <c r="G52" i="10"/>
  <c r="H52" i="10"/>
  <c r="H90" i="10" s="1"/>
  <c r="I52" i="10"/>
  <c r="I90" i="10" s="1"/>
  <c r="J52" i="10"/>
  <c r="K52" i="10"/>
  <c r="K90" i="10" s="1"/>
  <c r="L52" i="10"/>
  <c r="L90" i="10" s="1"/>
  <c r="M52" i="10"/>
  <c r="M90" i="10" s="1"/>
  <c r="N52" i="10"/>
  <c r="N90" i="10" s="1"/>
  <c r="O52" i="10"/>
  <c r="P52" i="10"/>
  <c r="Q52" i="10"/>
  <c r="Q90" i="10" s="1"/>
  <c r="R52" i="10"/>
  <c r="R90" i="10" s="1"/>
  <c r="S52" i="10"/>
  <c r="T52" i="10"/>
  <c r="T90" i="10" s="1"/>
  <c r="U52" i="10"/>
  <c r="U90" i="10" s="1"/>
  <c r="V52" i="10"/>
  <c r="D53" i="10"/>
  <c r="D91" i="10" s="1"/>
  <c r="W91" i="10" s="1"/>
  <c r="E53" i="10"/>
  <c r="E91" i="10" s="1"/>
  <c r="F53" i="10"/>
  <c r="F91" i="10" s="1"/>
  <c r="G53" i="10"/>
  <c r="H53" i="10"/>
  <c r="I53" i="10"/>
  <c r="J53" i="10"/>
  <c r="J91" i="10" s="1"/>
  <c r="K53" i="10"/>
  <c r="K91" i="10" s="1"/>
  <c r="L53" i="10"/>
  <c r="L91" i="10" s="1"/>
  <c r="M53" i="10"/>
  <c r="N53" i="10"/>
  <c r="N91" i="10" s="1"/>
  <c r="O53" i="10"/>
  <c r="P53" i="10"/>
  <c r="P91" i="10" s="1"/>
  <c r="Q53" i="10"/>
  <c r="R53" i="10"/>
  <c r="R91" i="10" s="1"/>
  <c r="S53" i="10"/>
  <c r="S91" i="10" s="1"/>
  <c r="T53" i="10"/>
  <c r="U53" i="10"/>
  <c r="V53" i="10"/>
  <c r="D54" i="10"/>
  <c r="E54" i="10"/>
  <c r="E92" i="10" s="1"/>
  <c r="F54" i="10"/>
  <c r="F92" i="10" s="1"/>
  <c r="G54" i="10"/>
  <c r="G92" i="10" s="1"/>
  <c r="H54" i="10"/>
  <c r="H92" i="10" s="1"/>
  <c r="I54" i="10"/>
  <c r="I92" i="10" s="1"/>
  <c r="J54" i="10"/>
  <c r="K54" i="10"/>
  <c r="K92" i="10" s="1"/>
  <c r="L54" i="10"/>
  <c r="L92" i="10" s="1"/>
  <c r="M54" i="10"/>
  <c r="N54" i="10"/>
  <c r="N92" i="10" s="1"/>
  <c r="O54" i="10"/>
  <c r="O92" i="10" s="1"/>
  <c r="P54" i="10"/>
  <c r="Q54" i="10"/>
  <c r="Q92" i="10" s="1"/>
  <c r="R54" i="10"/>
  <c r="R92" i="10" s="1"/>
  <c r="S54" i="10"/>
  <c r="S92" i="10" s="1"/>
  <c r="T54" i="10"/>
  <c r="T92" i="10" s="1"/>
  <c r="U54" i="10"/>
  <c r="U92" i="10" s="1"/>
  <c r="V54" i="10"/>
  <c r="D55" i="10"/>
  <c r="D93" i="10" s="1"/>
  <c r="W93" i="10" s="1"/>
  <c r="E55" i="10"/>
  <c r="E93" i="10" s="1"/>
  <c r="F55" i="10"/>
  <c r="F93" i="10" s="1"/>
  <c r="G55" i="10"/>
  <c r="H55" i="10"/>
  <c r="I55" i="10"/>
  <c r="J55" i="10"/>
  <c r="J93" i="10" s="1"/>
  <c r="K55" i="10"/>
  <c r="L55" i="10"/>
  <c r="L93" i="10" s="1"/>
  <c r="M55" i="10"/>
  <c r="M93" i="10" s="1"/>
  <c r="N55" i="10"/>
  <c r="N93" i="10" s="1"/>
  <c r="O55" i="10"/>
  <c r="P55" i="10"/>
  <c r="P93" i="10" s="1"/>
  <c r="Q55" i="10"/>
  <c r="R55" i="10"/>
  <c r="R93" i="10" s="1"/>
  <c r="S55" i="10"/>
  <c r="T55" i="10"/>
  <c r="U55" i="10"/>
  <c r="U93" i="10" s="1"/>
  <c r="V55" i="10"/>
  <c r="D56" i="10"/>
  <c r="E56" i="10"/>
  <c r="E94" i="10" s="1"/>
  <c r="F56" i="10"/>
  <c r="F94" i="10" s="1"/>
  <c r="G56" i="10"/>
  <c r="H56" i="10"/>
  <c r="H94" i="10" s="1"/>
  <c r="I56" i="10"/>
  <c r="I94" i="10" s="1"/>
  <c r="J56" i="10"/>
  <c r="K56" i="10"/>
  <c r="K94" i="10" s="1"/>
  <c r="L56" i="10"/>
  <c r="L94" i="10" s="1"/>
  <c r="M56" i="10"/>
  <c r="M94" i="10" s="1"/>
  <c r="N56" i="10"/>
  <c r="N94" i="10" s="1"/>
  <c r="O56" i="10"/>
  <c r="P56" i="10"/>
  <c r="Q56" i="10"/>
  <c r="Q94" i="10" s="1"/>
  <c r="R56" i="10"/>
  <c r="R94" i="10" s="1"/>
  <c r="S56" i="10"/>
  <c r="S94" i="10" s="1"/>
  <c r="T56" i="10"/>
  <c r="T94" i="10" s="1"/>
  <c r="U56" i="10"/>
  <c r="U94" i="10" s="1"/>
  <c r="V56" i="10"/>
  <c r="D57" i="10"/>
  <c r="D95" i="10" s="1"/>
  <c r="W95" i="10" s="1"/>
  <c r="E57" i="10"/>
  <c r="E95" i="10" s="1"/>
  <c r="F57" i="10"/>
  <c r="F95" i="10" s="1"/>
  <c r="G57" i="10"/>
  <c r="H57" i="10"/>
  <c r="H95" i="10" s="1"/>
  <c r="I57" i="10"/>
  <c r="J57" i="10"/>
  <c r="J95" i="10" s="1"/>
  <c r="K57" i="10"/>
  <c r="K95" i="10" s="1"/>
  <c r="L57" i="10"/>
  <c r="L95" i="10" s="1"/>
  <c r="M57" i="10"/>
  <c r="M95" i="10" s="1"/>
  <c r="N57" i="10"/>
  <c r="O57" i="10"/>
  <c r="P57" i="10"/>
  <c r="P95" i="10" s="1"/>
  <c r="Q57" i="10"/>
  <c r="R57" i="10"/>
  <c r="R95" i="10" s="1"/>
  <c r="S57" i="10"/>
  <c r="S95" i="10" s="1"/>
  <c r="T57" i="10"/>
  <c r="T95" i="10" s="1"/>
  <c r="U57" i="10"/>
  <c r="V57" i="10"/>
  <c r="D58" i="10"/>
  <c r="D96" i="10" s="1"/>
  <c r="W96" i="10" s="1"/>
  <c r="E58" i="10"/>
  <c r="F58" i="10"/>
  <c r="F96" i="10" s="1"/>
  <c r="G58" i="10"/>
  <c r="H58" i="10"/>
  <c r="I58" i="10"/>
  <c r="I96" i="10" s="1"/>
  <c r="J58" i="10"/>
  <c r="K58" i="10"/>
  <c r="L58" i="10"/>
  <c r="L96" i="10" s="1"/>
  <c r="M58" i="10"/>
  <c r="M96" i="10" s="1"/>
  <c r="N58" i="10"/>
  <c r="N96" i="10" s="1"/>
  <c r="O58" i="10"/>
  <c r="O96" i="10" s="1"/>
  <c r="P58" i="10"/>
  <c r="P96" i="10" s="1"/>
  <c r="Q58" i="10"/>
  <c r="R58" i="10"/>
  <c r="R96" i="10" s="1"/>
  <c r="S58" i="10"/>
  <c r="S96" i="10" s="1"/>
  <c r="T58" i="10"/>
  <c r="T96" i="10" s="1"/>
  <c r="U58" i="10"/>
  <c r="U96" i="10" s="1"/>
  <c r="V58" i="10"/>
  <c r="D59" i="10"/>
  <c r="D97" i="10" s="1"/>
  <c r="W97" i="10" s="1"/>
  <c r="E59" i="10"/>
  <c r="E97" i="10" s="1"/>
  <c r="F59" i="10"/>
  <c r="G59" i="10"/>
  <c r="G97" i="10" s="1"/>
  <c r="H59" i="10"/>
  <c r="I59" i="10"/>
  <c r="J59" i="10"/>
  <c r="K59" i="10"/>
  <c r="L59" i="10"/>
  <c r="L97" i="10" s="1"/>
  <c r="M59" i="10"/>
  <c r="M97" i="10" s="1"/>
  <c r="N59" i="10"/>
  <c r="N97" i="10" s="1"/>
  <c r="O59" i="10"/>
  <c r="O97" i="10" s="1"/>
  <c r="P59" i="10"/>
  <c r="P97" i="10" s="1"/>
  <c r="Q59" i="10"/>
  <c r="R59" i="10"/>
  <c r="S59" i="10"/>
  <c r="T59" i="10"/>
  <c r="T97" i="10" s="1"/>
  <c r="U59" i="10"/>
  <c r="U97" i="10" s="1"/>
  <c r="V59" i="10"/>
  <c r="D60" i="10"/>
  <c r="E60" i="10"/>
  <c r="E98" i="10" s="1"/>
  <c r="F60" i="10"/>
  <c r="G60" i="10"/>
  <c r="H60" i="10"/>
  <c r="I60" i="10"/>
  <c r="I98" i="10" s="1"/>
  <c r="J60" i="10"/>
  <c r="J98" i="10" s="1"/>
  <c r="K60" i="10"/>
  <c r="L60" i="10"/>
  <c r="M60" i="10"/>
  <c r="M98" i="10" s="1"/>
  <c r="N60" i="10"/>
  <c r="N98" i="10" s="1"/>
  <c r="O60" i="10"/>
  <c r="P60" i="10"/>
  <c r="P98" i="10" s="1"/>
  <c r="Q60" i="10"/>
  <c r="Q98" i="10" s="1"/>
  <c r="R60" i="10"/>
  <c r="S60" i="10"/>
  <c r="T60" i="10"/>
  <c r="U60" i="10"/>
  <c r="U98" i="10" s="1"/>
  <c r="V60" i="10"/>
  <c r="D61" i="10"/>
  <c r="E61" i="10"/>
  <c r="E99" i="10" s="1"/>
  <c r="F61" i="10"/>
  <c r="F99" i="10" s="1"/>
  <c r="G61" i="10"/>
  <c r="H61" i="10"/>
  <c r="I61" i="10"/>
  <c r="J61" i="10"/>
  <c r="J99" i="10" s="1"/>
  <c r="K61" i="10"/>
  <c r="K99" i="10" s="1"/>
  <c r="L61" i="10"/>
  <c r="M61" i="10"/>
  <c r="M99" i="10" s="1"/>
  <c r="N61" i="10"/>
  <c r="N99" i="10" s="1"/>
  <c r="O61" i="10"/>
  <c r="P61" i="10"/>
  <c r="Q61" i="10"/>
  <c r="R61" i="10"/>
  <c r="R99" i="10" s="1"/>
  <c r="S61" i="10"/>
  <c r="S99" i="10" s="1"/>
  <c r="T61" i="10"/>
  <c r="U61" i="10"/>
  <c r="U99" i="10" s="1"/>
  <c r="V61" i="10"/>
  <c r="D62" i="10"/>
  <c r="E62" i="10"/>
  <c r="E100" i="10" s="1"/>
  <c r="F62" i="10"/>
  <c r="G62" i="10"/>
  <c r="G100" i="10" s="1"/>
  <c r="H62" i="10"/>
  <c r="H100" i="10" s="1"/>
  <c r="I62" i="10"/>
  <c r="I100" i="10" s="1"/>
  <c r="J62" i="10"/>
  <c r="K62" i="10"/>
  <c r="L62" i="10"/>
  <c r="M62" i="10"/>
  <c r="M100" i="10" s="1"/>
  <c r="N62" i="10"/>
  <c r="O62" i="10"/>
  <c r="O100" i="10" s="1"/>
  <c r="P62" i="10"/>
  <c r="P100" i="10" s="1"/>
  <c r="Q62" i="10"/>
  <c r="Q100" i="10" s="1"/>
  <c r="R62" i="10"/>
  <c r="S62" i="10"/>
  <c r="S100" i="10" s="1"/>
  <c r="T62" i="10"/>
  <c r="U62" i="10"/>
  <c r="U100" i="10" s="1"/>
  <c r="V62" i="10"/>
  <c r="D63" i="10"/>
  <c r="D101" i="10" s="1"/>
  <c r="W101" i="10" s="1"/>
  <c r="E63" i="10"/>
  <c r="E101" i="10" s="1"/>
  <c r="F63" i="10"/>
  <c r="G63" i="10"/>
  <c r="H63" i="10"/>
  <c r="I63" i="10"/>
  <c r="J63" i="10"/>
  <c r="K63" i="10"/>
  <c r="L63" i="10"/>
  <c r="L101" i="10" s="1"/>
  <c r="M63" i="10"/>
  <c r="M101" i="10" s="1"/>
  <c r="N63" i="10"/>
  <c r="N101" i="10" s="1"/>
  <c r="O63" i="10"/>
  <c r="P63" i="10"/>
  <c r="P101" i="10" s="1"/>
  <c r="Q63" i="10"/>
  <c r="R63" i="10"/>
  <c r="S63" i="10"/>
  <c r="T63" i="10"/>
  <c r="T101" i="10" s="1"/>
  <c r="U63" i="10"/>
  <c r="U101" i="10" s="1"/>
  <c r="V63" i="10"/>
  <c r="D64" i="10"/>
  <c r="E64" i="10"/>
  <c r="E102" i="10" s="1"/>
  <c r="F64" i="10"/>
  <c r="F102" i="10" s="1"/>
  <c r="G64" i="10"/>
  <c r="H64" i="10"/>
  <c r="H102" i="10" s="1"/>
  <c r="I64" i="10"/>
  <c r="I102" i="10" s="1"/>
  <c r="J64" i="10"/>
  <c r="K64" i="10"/>
  <c r="L64" i="10"/>
  <c r="M64" i="10"/>
  <c r="M102" i="10" s="1"/>
  <c r="N64" i="10"/>
  <c r="N102" i="10" s="1"/>
  <c r="O64" i="10"/>
  <c r="P64" i="10"/>
  <c r="P102" i="10" s="1"/>
  <c r="Q64" i="10"/>
  <c r="Q102" i="10" s="1"/>
  <c r="R64" i="10"/>
  <c r="S64" i="10"/>
  <c r="T64" i="10"/>
  <c r="U64" i="10"/>
  <c r="U102" i="10" s="1"/>
  <c r="V64" i="10"/>
  <c r="D65" i="10"/>
  <c r="E65" i="10"/>
  <c r="E103" i="10" s="1"/>
  <c r="F65" i="10"/>
  <c r="F103" i="10" s="1"/>
  <c r="G65" i="10"/>
  <c r="H65" i="10"/>
  <c r="I65" i="10"/>
  <c r="J65" i="10"/>
  <c r="J103" i="10" s="1"/>
  <c r="K65" i="10"/>
  <c r="K103" i="10" s="1"/>
  <c r="L65" i="10"/>
  <c r="M65" i="10"/>
  <c r="M103" i="10" s="1"/>
  <c r="N65" i="10"/>
  <c r="N103" i="10" s="1"/>
  <c r="O65" i="10"/>
  <c r="P65" i="10"/>
  <c r="Q65" i="10"/>
  <c r="R65" i="10"/>
  <c r="R103" i="10" s="1"/>
  <c r="S65" i="10"/>
  <c r="S103" i="10" s="1"/>
  <c r="T65" i="10"/>
  <c r="U65" i="10"/>
  <c r="U103" i="10" s="1"/>
  <c r="V65" i="10"/>
  <c r="D66" i="10"/>
  <c r="E66" i="10"/>
  <c r="E104" i="10" s="1"/>
  <c r="F66" i="10"/>
  <c r="G66" i="10"/>
  <c r="G104" i="10" s="1"/>
  <c r="H66" i="10"/>
  <c r="H104" i="10" s="1"/>
  <c r="I66" i="10"/>
  <c r="I104" i="10" s="1"/>
  <c r="J66" i="10"/>
  <c r="K66" i="10"/>
  <c r="L66" i="10"/>
  <c r="M66" i="10"/>
  <c r="M104" i="10" s="1"/>
  <c r="N66" i="10"/>
  <c r="O66" i="10"/>
  <c r="O104" i="10" s="1"/>
  <c r="P66" i="10"/>
  <c r="P104" i="10" s="1"/>
  <c r="Q66" i="10"/>
  <c r="Q104" i="10" s="1"/>
  <c r="R66" i="10"/>
  <c r="S66" i="10"/>
  <c r="S104" i="10" s="1"/>
  <c r="T66" i="10"/>
  <c r="U66" i="10"/>
  <c r="U104" i="10" s="1"/>
  <c r="V66" i="10"/>
  <c r="D67" i="10"/>
  <c r="D105" i="10" s="1"/>
  <c r="W105" i="10" s="1"/>
  <c r="E67" i="10"/>
  <c r="E105" i="10" s="1"/>
  <c r="F67" i="10"/>
  <c r="G67" i="10"/>
  <c r="H67" i="10"/>
  <c r="I67" i="10"/>
  <c r="J67" i="10"/>
  <c r="K67" i="10"/>
  <c r="L67" i="10"/>
  <c r="L105" i="10" s="1"/>
  <c r="M67" i="10"/>
  <c r="M105" i="10" s="1"/>
  <c r="N67" i="10"/>
  <c r="N105" i="10" s="1"/>
  <c r="O67" i="10"/>
  <c r="P67" i="10"/>
  <c r="P105" i="10" s="1"/>
  <c r="Q67" i="10"/>
  <c r="R67" i="10"/>
  <c r="S67" i="10"/>
  <c r="T67" i="10"/>
  <c r="U67" i="10"/>
  <c r="U105" i="10" s="1"/>
  <c r="V67" i="10"/>
  <c r="D68" i="10"/>
  <c r="E68" i="10"/>
  <c r="F68" i="10"/>
  <c r="F106" i="10" s="1"/>
  <c r="G68" i="10"/>
  <c r="H68" i="10"/>
  <c r="H106" i="10" s="1"/>
  <c r="I68" i="10"/>
  <c r="I106" i="10" s="1"/>
  <c r="J68" i="10"/>
  <c r="K68" i="10"/>
  <c r="L68" i="10"/>
  <c r="M68" i="10"/>
  <c r="M106" i="10" s="1"/>
  <c r="N68" i="10"/>
  <c r="N106" i="10" s="1"/>
  <c r="O68" i="10"/>
  <c r="P68" i="10"/>
  <c r="P106" i="10" s="1"/>
  <c r="Q68" i="10"/>
  <c r="Q106" i="10" s="1"/>
  <c r="R68" i="10"/>
  <c r="S68" i="10"/>
  <c r="T68" i="10"/>
  <c r="U68" i="10"/>
  <c r="U106" i="10" s="1"/>
  <c r="V68" i="10"/>
  <c r="D69" i="10"/>
  <c r="E69" i="10"/>
  <c r="E107" i="10" s="1"/>
  <c r="F69" i="10"/>
  <c r="F107" i="10" s="1"/>
  <c r="G69" i="10"/>
  <c r="H69" i="10"/>
  <c r="I69" i="10"/>
  <c r="J69" i="10"/>
  <c r="J107" i="10" s="1"/>
  <c r="K69" i="10"/>
  <c r="K107" i="10" s="1"/>
  <c r="L69" i="10"/>
  <c r="M69" i="10"/>
  <c r="M107" i="10" s="1"/>
  <c r="N69" i="10"/>
  <c r="N107" i="10" s="1"/>
  <c r="O69" i="10"/>
  <c r="P69" i="10"/>
  <c r="Q69" i="10"/>
  <c r="R69" i="10"/>
  <c r="R107" i="10" s="1"/>
  <c r="S69" i="10"/>
  <c r="S107" i="10" s="1"/>
  <c r="T69" i="10"/>
  <c r="U69" i="10"/>
  <c r="U107" i="10" s="1"/>
  <c r="V69" i="10"/>
  <c r="A75" i="10"/>
  <c r="B75" i="10"/>
  <c r="C75" i="10"/>
  <c r="E75" i="10"/>
  <c r="G75" i="10"/>
  <c r="I75" i="10"/>
  <c r="M75" i="10"/>
  <c r="O75" i="10"/>
  <c r="Q75" i="10"/>
  <c r="U75" i="10"/>
  <c r="AB75" i="10"/>
  <c r="AQ75" i="10"/>
  <c r="V75" i="10" s="1"/>
  <c r="A76" i="10"/>
  <c r="B76" i="10"/>
  <c r="C76" i="10"/>
  <c r="G76" i="10"/>
  <c r="AB76" i="10"/>
  <c r="AQ76" i="10"/>
  <c r="V76" i="10" s="1"/>
  <c r="A77" i="10"/>
  <c r="B77" i="10"/>
  <c r="C77" i="10"/>
  <c r="E77" i="10"/>
  <c r="G77" i="10"/>
  <c r="L77" i="10"/>
  <c r="M77" i="10"/>
  <c r="O77" i="10"/>
  <c r="S77" i="10"/>
  <c r="U77" i="10"/>
  <c r="AB77" i="10"/>
  <c r="AQ77" i="10"/>
  <c r="V77" i="10" s="1"/>
  <c r="A78" i="10"/>
  <c r="B78" i="10"/>
  <c r="C78" i="10"/>
  <c r="AB78" i="10"/>
  <c r="AQ78" i="10"/>
  <c r="V78" i="10" s="1"/>
  <c r="A79" i="10"/>
  <c r="B79" i="10"/>
  <c r="C79" i="10"/>
  <c r="E79" i="10"/>
  <c r="I79" i="10"/>
  <c r="K79" i="10"/>
  <c r="M79" i="10"/>
  <c r="Q79" i="10"/>
  <c r="S79" i="10"/>
  <c r="AB79" i="10"/>
  <c r="AQ79" i="10"/>
  <c r="V79" i="10" s="1"/>
  <c r="A80" i="10"/>
  <c r="B80" i="10"/>
  <c r="C80" i="10"/>
  <c r="S80" i="10"/>
  <c r="AB80" i="10"/>
  <c r="AQ80" i="10"/>
  <c r="V80" i="10" s="1"/>
  <c r="A81" i="10"/>
  <c r="B81" i="10"/>
  <c r="C81" i="10"/>
  <c r="E81" i="10"/>
  <c r="G81" i="10"/>
  <c r="K81" i="10"/>
  <c r="M81" i="10"/>
  <c r="O81" i="10"/>
  <c r="S81" i="10"/>
  <c r="U81" i="10"/>
  <c r="AB81" i="10"/>
  <c r="AQ81" i="10"/>
  <c r="V81" i="10" s="1"/>
  <c r="A82" i="10"/>
  <c r="B82" i="10"/>
  <c r="C82" i="10"/>
  <c r="AB82" i="10"/>
  <c r="AQ82" i="10"/>
  <c r="V82" i="10" s="1"/>
  <c r="A83" i="10"/>
  <c r="B83" i="10"/>
  <c r="C83" i="10"/>
  <c r="E83" i="10"/>
  <c r="I83" i="10"/>
  <c r="K83" i="10"/>
  <c r="M83" i="10"/>
  <c r="N83" i="10"/>
  <c r="O83" i="10"/>
  <c r="Q83" i="10"/>
  <c r="AB83" i="10"/>
  <c r="AQ83" i="10"/>
  <c r="V83" i="10" s="1"/>
  <c r="A84" i="10"/>
  <c r="B84" i="10"/>
  <c r="C84" i="10"/>
  <c r="S84" i="10"/>
  <c r="AB84" i="10"/>
  <c r="AQ84" i="10"/>
  <c r="V84" i="10" s="1"/>
  <c r="A85" i="10"/>
  <c r="B85" i="10"/>
  <c r="C85" i="10"/>
  <c r="G85" i="10"/>
  <c r="I85" i="10"/>
  <c r="K85" i="10"/>
  <c r="O85" i="10"/>
  <c r="Q85" i="10"/>
  <c r="S85" i="10"/>
  <c r="T85" i="10"/>
  <c r="U85" i="10"/>
  <c r="AB85" i="10"/>
  <c r="AQ85" i="10"/>
  <c r="V85" i="10" s="1"/>
  <c r="A86" i="10"/>
  <c r="B86" i="10"/>
  <c r="C86" i="10"/>
  <c r="AB86" i="10"/>
  <c r="AQ86" i="10"/>
  <c r="V86" i="10" s="1"/>
  <c r="A87" i="10"/>
  <c r="B87" i="10"/>
  <c r="C87" i="10"/>
  <c r="E87" i="10"/>
  <c r="G87" i="10"/>
  <c r="I87" i="10"/>
  <c r="M87" i="10"/>
  <c r="S87" i="10"/>
  <c r="U87" i="10"/>
  <c r="AB87" i="10"/>
  <c r="AQ87" i="10"/>
  <c r="V87" i="10" s="1"/>
  <c r="A88" i="10"/>
  <c r="B88" i="10"/>
  <c r="C88" i="10"/>
  <c r="AB88" i="10"/>
  <c r="AQ88" i="10"/>
  <c r="V88" i="10" s="1"/>
  <c r="A89" i="10"/>
  <c r="B89" i="10"/>
  <c r="C89" i="10"/>
  <c r="G89" i="10"/>
  <c r="I89" i="10"/>
  <c r="K89" i="10"/>
  <c r="O89" i="10"/>
  <c r="Q89" i="10"/>
  <c r="S89" i="10"/>
  <c r="AB89" i="10"/>
  <c r="AQ89" i="10"/>
  <c r="V89" i="10" s="1"/>
  <c r="A90" i="10"/>
  <c r="B90" i="10"/>
  <c r="C90" i="10"/>
  <c r="AB90" i="10"/>
  <c r="AQ90" i="10"/>
  <c r="V90" i="10" s="1"/>
  <c r="A91" i="10"/>
  <c r="B91" i="10"/>
  <c r="C91" i="10"/>
  <c r="G91" i="10"/>
  <c r="I91" i="10"/>
  <c r="M91" i="10"/>
  <c r="O91" i="10"/>
  <c r="Q91" i="10"/>
  <c r="U91" i="10"/>
  <c r="AB91" i="10"/>
  <c r="AQ91" i="10"/>
  <c r="V91" i="10" s="1"/>
  <c r="A92" i="10"/>
  <c r="B92" i="10"/>
  <c r="C92" i="10"/>
  <c r="AB92" i="10"/>
  <c r="AQ92" i="10"/>
  <c r="A93" i="10"/>
  <c r="B93" i="10"/>
  <c r="C93" i="10"/>
  <c r="G93" i="10"/>
  <c r="I93" i="10"/>
  <c r="K93" i="10"/>
  <c r="O93" i="10"/>
  <c r="Q93" i="10"/>
  <c r="S93" i="10"/>
  <c r="AB93" i="10"/>
  <c r="AF93" i="10"/>
  <c r="AQ93" i="10"/>
  <c r="A94" i="10"/>
  <c r="B94" i="10"/>
  <c r="C94" i="10"/>
  <c r="AB94" i="10"/>
  <c r="AQ94" i="10"/>
  <c r="A95" i="10"/>
  <c r="B95" i="10"/>
  <c r="C95" i="10"/>
  <c r="G95" i="10"/>
  <c r="I95" i="10"/>
  <c r="O95" i="10"/>
  <c r="Q95" i="10"/>
  <c r="U95" i="10"/>
  <c r="AB95" i="10"/>
  <c r="AQ95" i="10"/>
  <c r="A96" i="10"/>
  <c r="B96" i="10"/>
  <c r="C96" i="10"/>
  <c r="H96" i="10"/>
  <c r="J96" i="10"/>
  <c r="AB96" i="10"/>
  <c r="AQ96" i="10"/>
  <c r="A97" i="10"/>
  <c r="B97" i="10"/>
  <c r="C97" i="10"/>
  <c r="I97" i="10"/>
  <c r="K97" i="10"/>
  <c r="Q97" i="10"/>
  <c r="S97" i="10"/>
  <c r="AB97" i="10"/>
  <c r="AQ97" i="10"/>
  <c r="A98" i="10"/>
  <c r="B98" i="10"/>
  <c r="C98" i="10"/>
  <c r="D98" i="10"/>
  <c r="W98" i="10" s="1"/>
  <c r="F98" i="10"/>
  <c r="H98" i="10"/>
  <c r="L98" i="10"/>
  <c r="R98" i="10"/>
  <c r="T98" i="10"/>
  <c r="AB98" i="10"/>
  <c r="AQ98" i="10"/>
  <c r="A99" i="10"/>
  <c r="B99" i="10"/>
  <c r="C99" i="10"/>
  <c r="G99" i="10"/>
  <c r="I99" i="10"/>
  <c r="O99" i="10"/>
  <c r="Q99" i="10"/>
  <c r="AB99" i="10"/>
  <c r="AQ99" i="10"/>
  <c r="A100" i="10"/>
  <c r="B100" i="10"/>
  <c r="C100" i="10"/>
  <c r="D100" i="10"/>
  <c r="W100" i="10" s="1"/>
  <c r="F100" i="10"/>
  <c r="J100" i="10"/>
  <c r="L100" i="10"/>
  <c r="N100" i="10"/>
  <c r="R100" i="10"/>
  <c r="T100" i="10"/>
  <c r="AB100" i="10"/>
  <c r="AQ100" i="10"/>
  <c r="A101" i="10"/>
  <c r="B101" i="10"/>
  <c r="C101" i="10"/>
  <c r="G101" i="10"/>
  <c r="I101" i="10"/>
  <c r="K101" i="10"/>
  <c r="O101" i="10"/>
  <c r="Q101" i="10"/>
  <c r="S101" i="10"/>
  <c r="AB101" i="10"/>
  <c r="AQ101" i="10"/>
  <c r="A102" i="10"/>
  <c r="B102" i="10"/>
  <c r="C102" i="10"/>
  <c r="D102" i="10"/>
  <c r="W102" i="10" s="1"/>
  <c r="J102" i="10"/>
  <c r="L102" i="10"/>
  <c r="R102" i="10"/>
  <c r="T102" i="10"/>
  <c r="AB102" i="10"/>
  <c r="AQ102" i="10"/>
  <c r="A103" i="10"/>
  <c r="B103" i="10"/>
  <c r="C103" i="10"/>
  <c r="G103" i="10"/>
  <c r="I103" i="10"/>
  <c r="O103" i="10"/>
  <c r="Q103" i="10"/>
  <c r="AB103" i="10"/>
  <c r="AQ103" i="10"/>
  <c r="A104" i="10"/>
  <c r="B104" i="10"/>
  <c r="C104" i="10"/>
  <c r="D104" i="10"/>
  <c r="W104" i="10" s="1"/>
  <c r="F104" i="10"/>
  <c r="J104" i="10"/>
  <c r="L104" i="10"/>
  <c r="N104" i="10"/>
  <c r="R104" i="10"/>
  <c r="T104" i="10"/>
  <c r="AB104" i="10"/>
  <c r="AQ104" i="10"/>
  <c r="A105" i="10"/>
  <c r="B105" i="10"/>
  <c r="C105" i="10"/>
  <c r="G105" i="10"/>
  <c r="I105" i="10"/>
  <c r="K105" i="10"/>
  <c r="O105" i="10"/>
  <c r="Q105" i="10"/>
  <c r="S105" i="10"/>
  <c r="AB105" i="10"/>
  <c r="AQ105" i="10"/>
  <c r="A106" i="10"/>
  <c r="B106" i="10"/>
  <c r="C106" i="10"/>
  <c r="D106" i="10"/>
  <c r="W106" i="10" s="1"/>
  <c r="J106" i="10"/>
  <c r="L106" i="10"/>
  <c r="R106" i="10"/>
  <c r="T106" i="10"/>
  <c r="AB106" i="10"/>
  <c r="AQ106" i="10"/>
  <c r="A107" i="10"/>
  <c r="B107" i="10"/>
  <c r="C107" i="10"/>
  <c r="G107" i="10"/>
  <c r="I107" i="10"/>
  <c r="O107" i="10"/>
  <c r="Q107" i="10"/>
  <c r="AB107" i="10"/>
  <c r="AQ107" i="10"/>
  <c r="G111" i="10"/>
  <c r="A145" i="10"/>
  <c r="B145"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B145" i="10"/>
  <c r="C5" i="4"/>
  <c r="D5" i="4" s="1"/>
  <c r="A8" i="4"/>
  <c r="A9" i="4" s="1"/>
  <c r="A10" i="4" s="1"/>
  <c r="A11" i="4" s="1"/>
  <c r="A12" i="4" s="1"/>
  <c r="A13" i="4" s="1"/>
  <c r="A14" i="4" s="1"/>
  <c r="A15" i="4" s="1"/>
  <c r="A16" i="4" s="1"/>
  <c r="A17" i="4" s="1"/>
  <c r="A18" i="4" s="1"/>
  <c r="A19" i="4" s="1"/>
  <c r="A20" i="4" s="1"/>
  <c r="A21" i="4" s="1"/>
  <c r="A22" i="4" s="1"/>
  <c r="A23" i="4" s="1"/>
  <c r="A24" i="4" s="1"/>
  <c r="A8" i="2"/>
  <c r="A9" i="2" s="1"/>
  <c r="A10" i="2" s="1"/>
  <c r="A11" i="2" s="1"/>
  <c r="A12" i="2" s="1"/>
  <c r="A13" i="2" s="1"/>
  <c r="A14" i="2" s="1"/>
  <c r="A15" i="2" s="1"/>
  <c r="A16" i="2" s="1"/>
  <c r="A17" i="2" s="1"/>
  <c r="A18" i="2" s="1"/>
  <c r="A19" i="2" s="1"/>
  <c r="A20" i="2" s="1"/>
  <c r="A21" i="2" s="1"/>
  <c r="A22" i="2" s="1"/>
  <c r="A23" i="2" s="1"/>
  <c r="A24" i="2" s="1"/>
  <c r="E33" i="18"/>
  <c r="V49" i="18"/>
  <c r="V50" i="18"/>
  <c r="V51" i="18"/>
  <c r="V52" i="18"/>
  <c r="W52" i="18"/>
  <c r="V53" i="18"/>
  <c r="V54" i="18"/>
  <c r="V55" i="18"/>
  <c r="V56" i="18"/>
  <c r="V57" i="18"/>
  <c r="V58" i="18"/>
  <c r="W58" i="18"/>
  <c r="E65" i="18"/>
  <c r="F65" i="18" s="1"/>
  <c r="G65" i="18" s="1"/>
  <c r="H65" i="18" s="1"/>
  <c r="I65" i="18" s="1"/>
  <c r="J65" i="18" s="1"/>
  <c r="K65" i="18" s="1"/>
  <c r="L65" i="18" s="1"/>
  <c r="M65" i="18" s="1"/>
  <c r="N65" i="18" s="1"/>
  <c r="O65" i="18" s="1"/>
  <c r="P65" i="18" s="1"/>
  <c r="Q65" i="18" s="1"/>
  <c r="R65" i="18" s="1"/>
  <c r="S65" i="18" s="1"/>
  <c r="T65" i="18" s="1"/>
  <c r="U65" i="18" s="1"/>
  <c r="A68" i="18"/>
  <c r="B68" i="18"/>
  <c r="C68" i="18"/>
  <c r="AB68" i="18"/>
  <c r="A69" i="18"/>
  <c r="B69" i="18"/>
  <c r="C69" i="18"/>
  <c r="AB69" i="18"/>
  <c r="A70" i="18"/>
  <c r="B70" i="18"/>
  <c r="C70" i="18"/>
  <c r="AB70" i="18"/>
  <c r="A71" i="18"/>
  <c r="B71" i="18"/>
  <c r="C71" i="18"/>
  <c r="AB71" i="18"/>
  <c r="A72" i="18"/>
  <c r="B72" i="18"/>
  <c r="C72" i="18"/>
  <c r="AB72" i="18"/>
  <c r="A73" i="18"/>
  <c r="B73" i="18"/>
  <c r="C73" i="18"/>
  <c r="AB73" i="18"/>
  <c r="A74" i="18"/>
  <c r="B74" i="18"/>
  <c r="C74" i="18"/>
  <c r="AB74" i="18"/>
  <c r="AB75" i="18"/>
  <c r="A76" i="18"/>
  <c r="B76" i="18"/>
  <c r="C76" i="18"/>
  <c r="AB76" i="18"/>
  <c r="A77" i="18"/>
  <c r="B77" i="18"/>
  <c r="C77" i="18"/>
  <c r="AB77" i="18"/>
  <c r="A78" i="18"/>
  <c r="B78" i="18"/>
  <c r="C78" i="18"/>
  <c r="AB78" i="18"/>
  <c r="A79" i="18"/>
  <c r="B79" i="18"/>
  <c r="C79" i="18"/>
  <c r="AB79" i="18"/>
  <c r="A80" i="18"/>
  <c r="B80" i="18"/>
  <c r="C80" i="18"/>
  <c r="AB80" i="18"/>
  <c r="A81" i="18"/>
  <c r="B81" i="18"/>
  <c r="C81" i="18"/>
  <c r="AB81" i="18"/>
  <c r="A82" i="18"/>
  <c r="B82" i="18"/>
  <c r="C82" i="18"/>
  <c r="AB82" i="18"/>
  <c r="A83" i="18"/>
  <c r="B83" i="18"/>
  <c r="C83" i="18"/>
  <c r="AB83" i="18"/>
  <c r="A84" i="18"/>
  <c r="B84" i="18"/>
  <c r="C84" i="18"/>
  <c r="AB84" i="18"/>
  <c r="A85" i="18"/>
  <c r="B85" i="18"/>
  <c r="C85" i="18"/>
  <c r="AB85" i="18"/>
  <c r="A86" i="18"/>
  <c r="B86" i="18"/>
  <c r="C86" i="18"/>
  <c r="AB86" i="18"/>
  <c r="A87" i="18"/>
  <c r="B87" i="18"/>
  <c r="C87" i="18"/>
  <c r="AB87" i="18"/>
  <c r="A88" i="18"/>
  <c r="B88" i="18"/>
  <c r="C88" i="18"/>
  <c r="AB88" i="18"/>
  <c r="A89" i="18"/>
  <c r="B89" i="18"/>
  <c r="C89" i="18"/>
  <c r="AB89" i="18"/>
  <c r="A90" i="18"/>
  <c r="B90" i="18"/>
  <c r="C90" i="18"/>
  <c r="AB90" i="18"/>
  <c r="A91" i="18"/>
  <c r="B91" i="18"/>
  <c r="C91" i="18"/>
  <c r="AB91" i="18"/>
  <c r="A92" i="18"/>
  <c r="B92" i="18"/>
  <c r="C92" i="18"/>
  <c r="AB92" i="18"/>
  <c r="K27" i="3"/>
  <c r="D32" i="3"/>
  <c r="E32" i="3" s="1"/>
  <c r="V34" i="3"/>
  <c r="Y34" i="3"/>
  <c r="Y35" i="3" s="1"/>
  <c r="Y36" i="3" s="1"/>
  <c r="Y37" i="3" s="1"/>
  <c r="Y38" i="3" s="1"/>
  <c r="Y39" i="3" s="1"/>
  <c r="Y40" i="3" s="1"/>
  <c r="Y41" i="3" s="1"/>
  <c r="Y42" i="3" s="1"/>
  <c r="Y43" i="3" s="1"/>
  <c r="Y44" i="3" s="1"/>
  <c r="Y45" i="3" s="1"/>
  <c r="Y46" i="3" s="1"/>
  <c r="Y47" i="3" s="1"/>
  <c r="Y48" i="3" s="1"/>
  <c r="Y49" i="3" s="1"/>
  <c r="Y50" i="3" s="1"/>
  <c r="V35" i="3"/>
  <c r="V36" i="3"/>
  <c r="V37" i="3"/>
  <c r="V38" i="3"/>
  <c r="V39" i="3"/>
  <c r="V40" i="3"/>
  <c r="V41" i="3"/>
  <c r="V42" i="3"/>
  <c r="V43" i="3"/>
  <c r="V44" i="3"/>
  <c r="V45" i="3"/>
  <c r="V46" i="3"/>
  <c r="V47" i="3"/>
  <c r="V48" i="3"/>
  <c r="V49" i="3"/>
  <c r="V50" i="3"/>
  <c r="V51" i="3"/>
  <c r="W51" i="3"/>
  <c r="V57" i="3"/>
  <c r="W57" i="3"/>
  <c r="A66" i="3"/>
  <c r="B66" i="3"/>
  <c r="C66" i="3"/>
  <c r="AB66" i="3"/>
  <c r="A67" i="3"/>
  <c r="B67" i="3"/>
  <c r="C67" i="3"/>
  <c r="AB67" i="3"/>
  <c r="A68" i="3"/>
  <c r="B68" i="3"/>
  <c r="C68" i="3"/>
  <c r="AB68" i="3"/>
  <c r="A69" i="3"/>
  <c r="B69" i="3"/>
  <c r="C69" i="3"/>
  <c r="AB69" i="3"/>
  <c r="A70" i="3"/>
  <c r="B70" i="3"/>
  <c r="C70" i="3"/>
  <c r="AB70" i="3"/>
  <c r="A71" i="3"/>
  <c r="B71" i="3"/>
  <c r="C71" i="3"/>
  <c r="AB71" i="3"/>
  <c r="A72" i="3"/>
  <c r="B72" i="3"/>
  <c r="C72" i="3"/>
  <c r="AB72" i="3"/>
  <c r="A73" i="3"/>
  <c r="B73" i="3"/>
  <c r="C73" i="3"/>
  <c r="AB73" i="3"/>
  <c r="A74" i="3"/>
  <c r="B74" i="3"/>
  <c r="C74" i="3"/>
  <c r="AB74" i="3"/>
  <c r="A75" i="3"/>
  <c r="B75" i="3"/>
  <c r="C75" i="3"/>
  <c r="AB75" i="3"/>
  <c r="A76" i="3"/>
  <c r="B76" i="3"/>
  <c r="C76" i="3"/>
  <c r="AB76" i="3"/>
  <c r="A77" i="3"/>
  <c r="B77" i="3"/>
  <c r="C77" i="3"/>
  <c r="AB77" i="3"/>
  <c r="A78" i="3"/>
  <c r="B78" i="3"/>
  <c r="C78" i="3"/>
  <c r="AB78" i="3"/>
  <c r="A79" i="3"/>
  <c r="B79" i="3"/>
  <c r="C79" i="3"/>
  <c r="AB79" i="3"/>
  <c r="A80" i="3"/>
  <c r="B80" i="3"/>
  <c r="C80" i="3"/>
  <c r="AB80" i="3"/>
  <c r="B81" i="3"/>
  <c r="AB81" i="3"/>
  <c r="A82" i="3"/>
  <c r="B82" i="3"/>
  <c r="C82" i="3"/>
  <c r="AB82" i="3"/>
  <c r="A83" i="3"/>
  <c r="B83" i="3"/>
  <c r="C83" i="3"/>
  <c r="AB83" i="3"/>
  <c r="A84" i="3"/>
  <c r="A85" i="3"/>
  <c r="A86" i="3"/>
  <c r="A87" i="3"/>
  <c r="A88" i="3"/>
  <c r="A89" i="3"/>
  <c r="D32" i="1"/>
  <c r="D66" i="1" s="1"/>
  <c r="D97" i="1" s="1"/>
  <c r="V33" i="1"/>
  <c r="V34" i="1"/>
  <c r="V35" i="1"/>
  <c r="V36" i="1"/>
  <c r="V38" i="1"/>
  <c r="V39" i="1"/>
  <c r="V40" i="1"/>
  <c r="V41" i="1"/>
  <c r="V42" i="1"/>
  <c r="V43" i="1"/>
  <c r="V44" i="1"/>
  <c r="V45" i="1"/>
  <c r="V46" i="1"/>
  <c r="V47" i="1"/>
  <c r="V48" i="1"/>
  <c r="V49" i="1"/>
  <c r="V50" i="1"/>
  <c r="V51" i="1"/>
  <c r="V57" i="1"/>
  <c r="W57" i="1"/>
  <c r="A67" i="1"/>
  <c r="B67" i="1"/>
  <c r="C67" i="1"/>
  <c r="AB67" i="1"/>
  <c r="A68" i="1"/>
  <c r="B68" i="1"/>
  <c r="C68" i="1"/>
  <c r="AB68" i="1"/>
  <c r="A69" i="1"/>
  <c r="B69" i="1"/>
  <c r="C69" i="1"/>
  <c r="AB69" i="1"/>
  <c r="A70" i="1"/>
  <c r="B70" i="1"/>
  <c r="C70" i="1"/>
  <c r="AB70" i="1"/>
  <c r="A72" i="1"/>
  <c r="B72" i="1"/>
  <c r="C72" i="1"/>
  <c r="AB72" i="1"/>
  <c r="A73" i="1"/>
  <c r="B73" i="1"/>
  <c r="C73" i="1"/>
  <c r="AB73" i="1"/>
  <c r="A74" i="1"/>
  <c r="B74" i="1"/>
  <c r="C74" i="1"/>
  <c r="AB74" i="1"/>
  <c r="A75" i="1"/>
  <c r="B75" i="1"/>
  <c r="C75" i="1"/>
  <c r="AB75" i="1"/>
  <c r="A76" i="1"/>
  <c r="B76" i="1"/>
  <c r="C76" i="1"/>
  <c r="AB76" i="1"/>
  <c r="A77" i="1"/>
  <c r="B77" i="1"/>
  <c r="C77" i="1"/>
  <c r="AB77" i="1"/>
  <c r="A78" i="1"/>
  <c r="B78" i="1"/>
  <c r="C78" i="1"/>
  <c r="AB78" i="1"/>
  <c r="A79" i="1"/>
  <c r="B79" i="1"/>
  <c r="C79" i="1"/>
  <c r="AB79" i="1"/>
  <c r="A80" i="1"/>
  <c r="B80" i="1"/>
  <c r="C80" i="1"/>
  <c r="AB80" i="1"/>
  <c r="A81" i="1"/>
  <c r="B81" i="1"/>
  <c r="C81" i="1"/>
  <c r="AB81" i="1"/>
  <c r="A82" i="1"/>
  <c r="B82" i="1"/>
  <c r="C82" i="1"/>
  <c r="AB82" i="1"/>
  <c r="A83" i="1"/>
  <c r="B83" i="1"/>
  <c r="C83" i="1"/>
  <c r="AB83" i="1"/>
  <c r="A84" i="1"/>
  <c r="B84" i="1"/>
  <c r="C84" i="1"/>
  <c r="AB84" i="1"/>
  <c r="A85" i="1"/>
  <c r="B85" i="1"/>
  <c r="C85" i="1"/>
  <c r="AB85" i="1"/>
  <c r="A86" i="1"/>
  <c r="B86" i="1"/>
  <c r="C86" i="1"/>
  <c r="AB86" i="1"/>
  <c r="A87" i="1"/>
  <c r="B87" i="1"/>
  <c r="C87" i="1"/>
  <c r="AB87" i="1"/>
  <c r="A88" i="1"/>
  <c r="B88" i="1"/>
  <c r="C88" i="1"/>
  <c r="AB88" i="1"/>
  <c r="A89" i="1"/>
  <c r="B89" i="1"/>
  <c r="C89" i="1"/>
  <c r="AB89" i="1"/>
  <c r="A90" i="1"/>
  <c r="B90" i="1"/>
  <c r="C90" i="1"/>
  <c r="AB90" i="1"/>
  <c r="A91" i="1"/>
  <c r="AB91" i="1"/>
  <c r="D27" i="15"/>
  <c r="E27" i="15" s="1"/>
  <c r="D28" i="15"/>
  <c r="D58" i="15" s="1"/>
  <c r="V28" i="15"/>
  <c r="D29" i="15"/>
  <c r="AE61" i="15" s="1"/>
  <c r="AQ61" i="15" s="1"/>
  <c r="V29" i="15"/>
  <c r="V30" i="15"/>
  <c r="V31" i="15"/>
  <c r="D32" i="15"/>
  <c r="D62" i="15" s="1"/>
  <c r="W62" i="15" s="1"/>
  <c r="AR62" i="15" s="1"/>
  <c r="V32" i="15"/>
  <c r="D33" i="15"/>
  <c r="AE65" i="15" s="1"/>
  <c r="AQ65" i="15" s="1"/>
  <c r="V65" i="15" s="1"/>
  <c r="V33" i="15"/>
  <c r="V34" i="15"/>
  <c r="V35" i="15"/>
  <c r="V36" i="15"/>
  <c r="V37" i="15"/>
  <c r="V38" i="15"/>
  <c r="V39" i="15"/>
  <c r="V40" i="15"/>
  <c r="V41" i="15"/>
  <c r="V42" i="15"/>
  <c r="V43" i="15"/>
  <c r="V44" i="15"/>
  <c r="V45" i="15"/>
  <c r="V46" i="15"/>
  <c r="W46" i="15"/>
  <c r="V52" i="15"/>
  <c r="W52" i="15"/>
  <c r="E54" i="15"/>
  <c r="F54" i="15"/>
  <c r="F55" i="15" s="1"/>
  <c r="G54" i="15"/>
  <c r="H54" i="15"/>
  <c r="H55" i="15" s="1"/>
  <c r="I54" i="15"/>
  <c r="J54" i="15"/>
  <c r="J55" i="15" s="1"/>
  <c r="K54" i="15"/>
  <c r="K55" i="15" s="1"/>
  <c r="L54" i="15"/>
  <c r="L55" i="15" s="1"/>
  <c r="M54" i="15"/>
  <c r="N54" i="15"/>
  <c r="N55" i="15" s="1"/>
  <c r="O54" i="15"/>
  <c r="P54" i="15"/>
  <c r="P55" i="15" s="1"/>
  <c r="Q54" i="15"/>
  <c r="R54" i="15"/>
  <c r="R55" i="15" s="1"/>
  <c r="S54" i="15"/>
  <c r="S55" i="15" s="1"/>
  <c r="T54" i="15"/>
  <c r="T55" i="15" s="1"/>
  <c r="U54" i="15"/>
  <c r="E55" i="15"/>
  <c r="G55" i="15"/>
  <c r="I55" i="15"/>
  <c r="M55" i="15"/>
  <c r="O55" i="15"/>
  <c r="Q55" i="15"/>
  <c r="U55" i="15"/>
  <c r="A58" i="15"/>
  <c r="B58" i="15"/>
  <c r="C58" i="15"/>
  <c r="C94" i="15" s="1"/>
  <c r="E58" i="15"/>
  <c r="E94" i="15" s="1"/>
  <c r="F58" i="15"/>
  <c r="F94" i="15" s="1"/>
  <c r="G58" i="15"/>
  <c r="G94" i="15" s="1"/>
  <c r="H58" i="15"/>
  <c r="H94" i="15" s="1"/>
  <c r="I58" i="15"/>
  <c r="I94" i="15" s="1"/>
  <c r="J58" i="15"/>
  <c r="J94" i="15" s="1"/>
  <c r="K58" i="15"/>
  <c r="K94" i="15" s="1"/>
  <c r="L58" i="15"/>
  <c r="L94" i="15" s="1"/>
  <c r="M58" i="15"/>
  <c r="M94" i="15" s="1"/>
  <c r="N58" i="15"/>
  <c r="N94" i="15" s="1"/>
  <c r="O58" i="15"/>
  <c r="O94" i="15" s="1"/>
  <c r="P58" i="15"/>
  <c r="P94" i="15" s="1"/>
  <c r="Q58" i="15"/>
  <c r="Q94" i="15" s="1"/>
  <c r="R58" i="15"/>
  <c r="R94" i="15" s="1"/>
  <c r="S58" i="15"/>
  <c r="S94" i="15" s="1"/>
  <c r="T58" i="15"/>
  <c r="U58" i="15"/>
  <c r="U94" i="15" s="1"/>
  <c r="AB58" i="15"/>
  <c r="AF58" i="15"/>
  <c r="AG58" i="15"/>
  <c r="AH58" i="15"/>
  <c r="AI58" i="15"/>
  <c r="AJ58" i="15"/>
  <c r="AL58" i="15"/>
  <c r="AM58" i="15"/>
  <c r="AN58" i="15"/>
  <c r="AO58" i="15"/>
  <c r="AP58" i="15"/>
  <c r="A59" i="15"/>
  <c r="B59" i="15"/>
  <c r="C59" i="15"/>
  <c r="E59" i="15"/>
  <c r="F59" i="15"/>
  <c r="G59" i="15"/>
  <c r="H59" i="15"/>
  <c r="I59" i="15"/>
  <c r="J59" i="15"/>
  <c r="K59" i="15"/>
  <c r="L59" i="15"/>
  <c r="M59" i="15"/>
  <c r="N59" i="15"/>
  <c r="O59" i="15"/>
  <c r="P59" i="15"/>
  <c r="Q59" i="15"/>
  <c r="R59" i="15"/>
  <c r="S59" i="15"/>
  <c r="T59" i="15"/>
  <c r="U59" i="15"/>
  <c r="AB59" i="15"/>
  <c r="AF59" i="15"/>
  <c r="AG59" i="15"/>
  <c r="AH59" i="15"/>
  <c r="AI59" i="15"/>
  <c r="AJ59" i="15"/>
  <c r="AK59" i="15"/>
  <c r="AL59" i="15"/>
  <c r="AM59" i="15"/>
  <c r="AN59" i="15"/>
  <c r="AO59" i="15"/>
  <c r="AP59" i="15"/>
  <c r="A60" i="15"/>
  <c r="B60" i="15"/>
  <c r="C60" i="15"/>
  <c r="E60" i="15"/>
  <c r="F60" i="15"/>
  <c r="G60" i="15"/>
  <c r="H60" i="15"/>
  <c r="I60" i="15"/>
  <c r="J60" i="15"/>
  <c r="K60" i="15"/>
  <c r="L60" i="15"/>
  <c r="M60" i="15"/>
  <c r="N60" i="15"/>
  <c r="O60" i="15"/>
  <c r="P60" i="15"/>
  <c r="Q60" i="15"/>
  <c r="R60" i="15"/>
  <c r="S60" i="15"/>
  <c r="T60" i="15"/>
  <c r="U60" i="15"/>
  <c r="AB60" i="15"/>
  <c r="AF60" i="15"/>
  <c r="AQ60" i="15" s="1"/>
  <c r="AG60" i="15"/>
  <c r="AH60" i="15"/>
  <c r="AI60" i="15"/>
  <c r="AJ60" i="15"/>
  <c r="AK60" i="15"/>
  <c r="AL60" i="15"/>
  <c r="AM60" i="15"/>
  <c r="AN60" i="15"/>
  <c r="AO60" i="15"/>
  <c r="AP60" i="15"/>
  <c r="A61" i="15"/>
  <c r="B61" i="15"/>
  <c r="C61" i="15"/>
  <c r="E61" i="15"/>
  <c r="F61" i="15"/>
  <c r="G61" i="15"/>
  <c r="H61" i="15"/>
  <c r="I61" i="15"/>
  <c r="J61" i="15"/>
  <c r="K61" i="15"/>
  <c r="L61" i="15"/>
  <c r="M61" i="15"/>
  <c r="N61" i="15"/>
  <c r="O61" i="15"/>
  <c r="P61" i="15"/>
  <c r="Q61" i="15"/>
  <c r="R61" i="15"/>
  <c r="S61" i="15"/>
  <c r="T61" i="15"/>
  <c r="U61" i="15"/>
  <c r="AB61" i="15"/>
  <c r="AF61" i="15"/>
  <c r="AG61" i="15"/>
  <c r="AH61" i="15"/>
  <c r="AI61" i="15"/>
  <c r="AJ61" i="15"/>
  <c r="AK61" i="15"/>
  <c r="AL61" i="15"/>
  <c r="AM61" i="15"/>
  <c r="AN61" i="15"/>
  <c r="AO61" i="15"/>
  <c r="AP61" i="15"/>
  <c r="A62" i="15"/>
  <c r="B62" i="15"/>
  <c r="C62" i="15"/>
  <c r="E62" i="15"/>
  <c r="F62" i="15"/>
  <c r="G62" i="15"/>
  <c r="H62" i="15"/>
  <c r="I62" i="15"/>
  <c r="J62" i="15"/>
  <c r="K62" i="15"/>
  <c r="L62" i="15"/>
  <c r="M62" i="15"/>
  <c r="N62" i="15"/>
  <c r="O62" i="15"/>
  <c r="P62" i="15"/>
  <c r="Q62" i="15"/>
  <c r="R62" i="15"/>
  <c r="S62" i="15"/>
  <c r="T62" i="15"/>
  <c r="U62" i="15"/>
  <c r="AB62" i="15"/>
  <c r="AE62" i="15"/>
  <c r="AF62" i="15"/>
  <c r="AG62" i="15"/>
  <c r="AH62" i="15"/>
  <c r="AI62" i="15"/>
  <c r="AJ62" i="15"/>
  <c r="AL62" i="15"/>
  <c r="AM62" i="15"/>
  <c r="AN62" i="15"/>
  <c r="AO62" i="15"/>
  <c r="AP62" i="15"/>
  <c r="A63" i="15"/>
  <c r="B63" i="15"/>
  <c r="C63" i="15"/>
  <c r="E63" i="15"/>
  <c r="F63" i="15"/>
  <c r="G63" i="15"/>
  <c r="H63" i="15"/>
  <c r="I63" i="15"/>
  <c r="J63" i="15"/>
  <c r="K63" i="15"/>
  <c r="L63" i="15"/>
  <c r="M63" i="15"/>
  <c r="N63" i="15"/>
  <c r="O63" i="15"/>
  <c r="P63" i="15"/>
  <c r="Q63" i="15"/>
  <c r="R63" i="15"/>
  <c r="S63" i="15"/>
  <c r="T63" i="15"/>
  <c r="U63" i="15"/>
  <c r="AB63" i="15"/>
  <c r="AE63" i="15"/>
  <c r="AF63" i="15"/>
  <c r="AG63" i="15"/>
  <c r="AH63" i="15"/>
  <c r="AI63" i="15"/>
  <c r="AJ63" i="15"/>
  <c r="AL63" i="15"/>
  <c r="AM63" i="15"/>
  <c r="AN63" i="15"/>
  <c r="AO63" i="15"/>
  <c r="AP63" i="15"/>
  <c r="A64" i="15"/>
  <c r="B64" i="15"/>
  <c r="C64" i="15"/>
  <c r="D64" i="15"/>
  <c r="E64" i="15"/>
  <c r="F64" i="15"/>
  <c r="G64" i="15"/>
  <c r="H64" i="15"/>
  <c r="I64" i="15"/>
  <c r="J64" i="15"/>
  <c r="K64" i="15"/>
  <c r="L64" i="15"/>
  <c r="M64" i="15"/>
  <c r="N64" i="15"/>
  <c r="O64" i="15"/>
  <c r="P64" i="15"/>
  <c r="Q64" i="15"/>
  <c r="R64" i="15"/>
  <c r="S64" i="15"/>
  <c r="T64" i="15"/>
  <c r="U64" i="15"/>
  <c r="AB64" i="15"/>
  <c r="AF64" i="15"/>
  <c r="AG64" i="15"/>
  <c r="AH64" i="15"/>
  <c r="AI64" i="15"/>
  <c r="AJ64" i="15"/>
  <c r="AK64" i="15"/>
  <c r="AL64" i="15"/>
  <c r="AM64" i="15"/>
  <c r="AN64" i="15"/>
  <c r="AO64" i="15"/>
  <c r="AP64" i="15"/>
  <c r="A65" i="15"/>
  <c r="B65" i="15"/>
  <c r="C65" i="15"/>
  <c r="D65" i="15"/>
  <c r="E65" i="15"/>
  <c r="F65" i="15"/>
  <c r="G65" i="15"/>
  <c r="H65" i="15"/>
  <c r="I65" i="15"/>
  <c r="J65" i="15"/>
  <c r="K65" i="15"/>
  <c r="L65" i="15"/>
  <c r="M65" i="15"/>
  <c r="N65" i="15"/>
  <c r="O65" i="15"/>
  <c r="P65" i="15"/>
  <c r="Q65" i="15"/>
  <c r="R65" i="15"/>
  <c r="S65" i="15"/>
  <c r="T65" i="15"/>
  <c r="U65" i="15"/>
  <c r="AB65" i="15"/>
  <c r="AF65" i="15"/>
  <c r="AG65" i="15"/>
  <c r="AH65" i="15"/>
  <c r="AI65" i="15"/>
  <c r="AJ65" i="15"/>
  <c r="AK65" i="15"/>
  <c r="AL65" i="15"/>
  <c r="AM65" i="15"/>
  <c r="AN65" i="15"/>
  <c r="AO65" i="15"/>
  <c r="AP65" i="15"/>
  <c r="A66" i="15"/>
  <c r="B66" i="15"/>
  <c r="C66" i="15"/>
  <c r="D66" i="15"/>
  <c r="E66" i="15"/>
  <c r="F66" i="15"/>
  <c r="G66" i="15"/>
  <c r="H66" i="15"/>
  <c r="I66" i="15"/>
  <c r="J66" i="15"/>
  <c r="K66" i="15"/>
  <c r="L66" i="15"/>
  <c r="M66" i="15"/>
  <c r="N66" i="15"/>
  <c r="O66" i="15"/>
  <c r="P66" i="15"/>
  <c r="Q66" i="15"/>
  <c r="R66" i="15"/>
  <c r="S66" i="15"/>
  <c r="T66" i="15"/>
  <c r="U66" i="15"/>
  <c r="AB66" i="15"/>
  <c r="AE66" i="15"/>
  <c r="AF66" i="15"/>
  <c r="AG66" i="15"/>
  <c r="AH66" i="15"/>
  <c r="AI66" i="15"/>
  <c r="AJ66" i="15"/>
  <c r="AK66" i="15"/>
  <c r="AL66" i="15"/>
  <c r="AM66" i="15"/>
  <c r="AN66" i="15"/>
  <c r="AO66" i="15"/>
  <c r="AP66" i="15"/>
  <c r="A67" i="15"/>
  <c r="B67" i="15"/>
  <c r="C67" i="15"/>
  <c r="D67" i="15"/>
  <c r="E67" i="15"/>
  <c r="F67" i="15"/>
  <c r="G67" i="15"/>
  <c r="H67" i="15"/>
  <c r="I67" i="15"/>
  <c r="J67" i="15"/>
  <c r="K67" i="15"/>
  <c r="L67" i="15"/>
  <c r="M67" i="15"/>
  <c r="N67" i="15"/>
  <c r="O67" i="15"/>
  <c r="P67" i="15"/>
  <c r="Q67" i="15"/>
  <c r="R67" i="15"/>
  <c r="S67" i="15"/>
  <c r="T67" i="15"/>
  <c r="U67" i="15"/>
  <c r="AB67" i="15"/>
  <c r="AE67" i="15"/>
  <c r="AF67" i="15"/>
  <c r="AG67" i="15"/>
  <c r="AH67" i="15"/>
  <c r="AI67" i="15"/>
  <c r="AJ67" i="15"/>
  <c r="AK67" i="15"/>
  <c r="AL67" i="15"/>
  <c r="AM67" i="15"/>
  <c r="AN67" i="15"/>
  <c r="AO67" i="15"/>
  <c r="AP67" i="15"/>
  <c r="A68" i="15"/>
  <c r="B68" i="15"/>
  <c r="C68" i="15"/>
  <c r="D68" i="15"/>
  <c r="E68" i="15"/>
  <c r="F68" i="15"/>
  <c r="G68" i="15"/>
  <c r="H68" i="15"/>
  <c r="I68" i="15"/>
  <c r="J68" i="15"/>
  <c r="K68" i="15"/>
  <c r="L68" i="15"/>
  <c r="M68" i="15"/>
  <c r="N68" i="15"/>
  <c r="O68" i="15"/>
  <c r="P68" i="15"/>
  <c r="Q68" i="15"/>
  <c r="R68" i="15"/>
  <c r="S68" i="15"/>
  <c r="T68" i="15"/>
  <c r="U68" i="15"/>
  <c r="AB68" i="15"/>
  <c r="AE68" i="15"/>
  <c r="AF68" i="15"/>
  <c r="AG68" i="15"/>
  <c r="AH68" i="15"/>
  <c r="AI68" i="15"/>
  <c r="AJ68" i="15"/>
  <c r="AK68" i="15"/>
  <c r="AL68" i="15"/>
  <c r="AM68" i="15"/>
  <c r="AN68" i="15"/>
  <c r="AO68" i="15"/>
  <c r="AP68" i="15"/>
  <c r="A69" i="15"/>
  <c r="B69" i="15"/>
  <c r="C69" i="15"/>
  <c r="D69" i="15"/>
  <c r="E69" i="15"/>
  <c r="F69" i="15"/>
  <c r="G69" i="15"/>
  <c r="H69" i="15"/>
  <c r="I69" i="15"/>
  <c r="J69" i="15"/>
  <c r="K69" i="15"/>
  <c r="L69" i="15"/>
  <c r="M69" i="15"/>
  <c r="N69" i="15"/>
  <c r="O69" i="15"/>
  <c r="P69" i="15"/>
  <c r="Q69" i="15"/>
  <c r="R69" i="15"/>
  <c r="S69" i="15"/>
  <c r="T69" i="15"/>
  <c r="U69" i="15"/>
  <c r="AB69" i="15"/>
  <c r="AE69" i="15"/>
  <c r="AF69" i="15"/>
  <c r="AG69" i="15"/>
  <c r="AH69" i="15"/>
  <c r="AI69" i="15"/>
  <c r="AJ69" i="15"/>
  <c r="AK69" i="15"/>
  <c r="AL69" i="15"/>
  <c r="AM69" i="15"/>
  <c r="AN69" i="15"/>
  <c r="AO69" i="15"/>
  <c r="AP69" i="15"/>
  <c r="A70" i="15"/>
  <c r="B70" i="15"/>
  <c r="C70" i="15"/>
  <c r="D70" i="15"/>
  <c r="E70" i="15"/>
  <c r="F70" i="15"/>
  <c r="G70" i="15"/>
  <c r="H70" i="15"/>
  <c r="I70" i="15"/>
  <c r="J70" i="15"/>
  <c r="K70" i="15"/>
  <c r="L70" i="15"/>
  <c r="M70" i="15"/>
  <c r="N70" i="15"/>
  <c r="O70" i="15"/>
  <c r="P70" i="15"/>
  <c r="Q70" i="15"/>
  <c r="R70" i="15"/>
  <c r="S70" i="15"/>
  <c r="T70" i="15"/>
  <c r="U70" i="15"/>
  <c r="AB70" i="15"/>
  <c r="AE70" i="15"/>
  <c r="AF70" i="15"/>
  <c r="AG70" i="15"/>
  <c r="AH70" i="15"/>
  <c r="AI70" i="15"/>
  <c r="AJ70" i="15"/>
  <c r="AK70" i="15"/>
  <c r="AL70" i="15"/>
  <c r="AM70" i="15"/>
  <c r="AN70" i="15"/>
  <c r="AO70" i="15"/>
  <c r="AP70" i="15"/>
  <c r="A71" i="15"/>
  <c r="B71" i="15"/>
  <c r="C71" i="15"/>
  <c r="D71" i="15"/>
  <c r="E71" i="15"/>
  <c r="F71" i="15"/>
  <c r="G71" i="15"/>
  <c r="H71" i="15"/>
  <c r="I71" i="15"/>
  <c r="J71" i="15"/>
  <c r="K71" i="15"/>
  <c r="L71" i="15"/>
  <c r="M71" i="15"/>
  <c r="N71" i="15"/>
  <c r="O71" i="15"/>
  <c r="P71" i="15"/>
  <c r="Q71" i="15"/>
  <c r="R71" i="15"/>
  <c r="S71" i="15"/>
  <c r="T71" i="15"/>
  <c r="U71" i="15"/>
  <c r="AB71" i="15"/>
  <c r="AE71" i="15"/>
  <c r="AF71" i="15"/>
  <c r="AG71" i="15"/>
  <c r="AH71" i="15"/>
  <c r="AI71" i="15"/>
  <c r="AJ71" i="15"/>
  <c r="AK71" i="15"/>
  <c r="AL71" i="15"/>
  <c r="AM71" i="15"/>
  <c r="AN71" i="15"/>
  <c r="AO71" i="15"/>
  <c r="AP71" i="15"/>
  <c r="A72" i="15"/>
  <c r="B72" i="15"/>
  <c r="C72" i="15"/>
  <c r="D72" i="15"/>
  <c r="E72" i="15"/>
  <c r="F72" i="15"/>
  <c r="G72" i="15"/>
  <c r="H72" i="15"/>
  <c r="I72" i="15"/>
  <c r="J72" i="15"/>
  <c r="K72" i="15"/>
  <c r="L72" i="15"/>
  <c r="M72" i="15"/>
  <c r="N72" i="15"/>
  <c r="O72" i="15"/>
  <c r="P72" i="15"/>
  <c r="Q72" i="15"/>
  <c r="R72" i="15"/>
  <c r="S72" i="15"/>
  <c r="T72" i="15"/>
  <c r="U72" i="15"/>
  <c r="AB72" i="15"/>
  <c r="AE72" i="15"/>
  <c r="AF72" i="15"/>
  <c r="AG72" i="15"/>
  <c r="AH72" i="15"/>
  <c r="AI72" i="15"/>
  <c r="AJ72" i="15"/>
  <c r="AK72" i="15"/>
  <c r="AL72" i="15"/>
  <c r="AM72" i="15"/>
  <c r="AN72" i="15"/>
  <c r="AO72" i="15"/>
  <c r="AP72" i="15"/>
  <c r="A73" i="15"/>
  <c r="B73" i="15"/>
  <c r="C73" i="15"/>
  <c r="D73" i="15"/>
  <c r="E73" i="15"/>
  <c r="F73" i="15"/>
  <c r="G73" i="15"/>
  <c r="H73" i="15"/>
  <c r="I73" i="15"/>
  <c r="J73" i="15"/>
  <c r="K73" i="15"/>
  <c r="L73" i="15"/>
  <c r="M73" i="15"/>
  <c r="N73" i="15"/>
  <c r="O73" i="15"/>
  <c r="P73" i="15"/>
  <c r="Q73" i="15"/>
  <c r="R73" i="15"/>
  <c r="S73" i="15"/>
  <c r="T73" i="15"/>
  <c r="U73" i="15"/>
  <c r="AB73" i="15"/>
  <c r="AE73" i="15"/>
  <c r="AF73" i="15"/>
  <c r="AG73" i="15"/>
  <c r="AH73" i="15"/>
  <c r="AI73" i="15"/>
  <c r="AJ73" i="15"/>
  <c r="AK73" i="15"/>
  <c r="AL73" i="15"/>
  <c r="AM73" i="15"/>
  <c r="AN73" i="15"/>
  <c r="AO73" i="15"/>
  <c r="AP73" i="15"/>
  <c r="A74" i="15"/>
  <c r="B74" i="15"/>
  <c r="C74" i="15"/>
  <c r="D74" i="15"/>
  <c r="E74" i="15"/>
  <c r="F74" i="15"/>
  <c r="G74" i="15"/>
  <c r="H74" i="15"/>
  <c r="I74" i="15"/>
  <c r="J74" i="15"/>
  <c r="K74" i="15"/>
  <c r="L74" i="15"/>
  <c r="M74" i="15"/>
  <c r="N74" i="15"/>
  <c r="O74" i="15"/>
  <c r="P74" i="15"/>
  <c r="Q74" i="15"/>
  <c r="R74" i="15"/>
  <c r="S74" i="15"/>
  <c r="T74" i="15"/>
  <c r="U74" i="15"/>
  <c r="AB74" i="15"/>
  <c r="AE74" i="15"/>
  <c r="AF74" i="15"/>
  <c r="AG74" i="15"/>
  <c r="AH74" i="15"/>
  <c r="AI74" i="15"/>
  <c r="AJ74" i="15"/>
  <c r="AK74" i="15"/>
  <c r="AL74" i="15"/>
  <c r="AM74" i="15"/>
  <c r="AN74" i="15"/>
  <c r="AO74" i="15"/>
  <c r="AP74" i="15"/>
  <c r="A75" i="15"/>
  <c r="B75" i="15"/>
  <c r="C75" i="15"/>
  <c r="D75" i="15"/>
  <c r="E75" i="15"/>
  <c r="F75" i="15"/>
  <c r="G75" i="15"/>
  <c r="H75" i="15"/>
  <c r="I75" i="15"/>
  <c r="J75" i="15"/>
  <c r="K75" i="15"/>
  <c r="L75" i="15"/>
  <c r="M75" i="15"/>
  <c r="N75" i="15"/>
  <c r="O75" i="15"/>
  <c r="P75" i="15"/>
  <c r="Q75" i="15"/>
  <c r="R75" i="15"/>
  <c r="S75" i="15"/>
  <c r="T75" i="15"/>
  <c r="U75" i="15"/>
  <c r="AB75" i="15"/>
  <c r="AE75" i="15"/>
  <c r="AF75" i="15"/>
  <c r="AG75" i="15"/>
  <c r="AH75" i="15"/>
  <c r="AI75" i="15"/>
  <c r="AJ75" i="15"/>
  <c r="AK75" i="15"/>
  <c r="AL75" i="15"/>
  <c r="AM75" i="15"/>
  <c r="AN75" i="15"/>
  <c r="AO75" i="15"/>
  <c r="AP75" i="15"/>
  <c r="A76" i="15"/>
  <c r="D76" i="15"/>
  <c r="E76" i="15"/>
  <c r="F76" i="15"/>
  <c r="G76" i="15"/>
  <c r="H76" i="15"/>
  <c r="I76" i="15"/>
  <c r="J76" i="15"/>
  <c r="K76" i="15"/>
  <c r="L76" i="15"/>
  <c r="M76" i="15"/>
  <c r="N76" i="15"/>
  <c r="O76" i="15"/>
  <c r="P76" i="15"/>
  <c r="Q76" i="15"/>
  <c r="R76" i="15"/>
  <c r="S76" i="15"/>
  <c r="T76" i="15"/>
  <c r="U76" i="15"/>
  <c r="AE76" i="15"/>
  <c r="AF76" i="15"/>
  <c r="AG76" i="15"/>
  <c r="AH76" i="15"/>
  <c r="AI76" i="15"/>
  <c r="AJ76" i="15"/>
  <c r="AK76" i="15"/>
  <c r="AL76" i="15"/>
  <c r="AM76" i="15"/>
  <c r="AN76" i="15"/>
  <c r="AO76" i="15"/>
  <c r="AP76" i="15"/>
  <c r="A77" i="15"/>
  <c r="D77" i="15"/>
  <c r="E77" i="15"/>
  <c r="F77" i="15"/>
  <c r="G77" i="15"/>
  <c r="H77" i="15"/>
  <c r="I77" i="15"/>
  <c r="J77" i="15"/>
  <c r="K77" i="15"/>
  <c r="L77" i="15"/>
  <c r="M77" i="15"/>
  <c r="N77" i="15"/>
  <c r="O77" i="15"/>
  <c r="P77" i="15"/>
  <c r="Q77" i="15"/>
  <c r="R77" i="15"/>
  <c r="S77" i="15"/>
  <c r="T77" i="15"/>
  <c r="U77" i="15"/>
  <c r="AE77" i="15"/>
  <c r="AF77" i="15"/>
  <c r="AG77" i="15"/>
  <c r="AQ77" i="15" s="1"/>
  <c r="AH77" i="15"/>
  <c r="AI77" i="15"/>
  <c r="AJ77" i="15"/>
  <c r="AK77" i="15"/>
  <c r="AL77" i="15"/>
  <c r="AM77" i="15"/>
  <c r="AN77" i="15"/>
  <c r="AO77" i="15"/>
  <c r="AP77" i="15"/>
  <c r="A78" i="15"/>
  <c r="D78" i="15"/>
  <c r="E78" i="15"/>
  <c r="F78" i="15"/>
  <c r="G78" i="15"/>
  <c r="H78" i="15"/>
  <c r="I78" i="15"/>
  <c r="J78" i="15"/>
  <c r="K78" i="15"/>
  <c r="L78" i="15"/>
  <c r="M78" i="15"/>
  <c r="N78" i="15"/>
  <c r="O78" i="15"/>
  <c r="P78" i="15"/>
  <c r="Q78" i="15"/>
  <c r="R78" i="15"/>
  <c r="S78" i="15"/>
  <c r="T78" i="15"/>
  <c r="U78" i="15"/>
  <c r="AE78" i="15"/>
  <c r="AF78" i="15"/>
  <c r="AG78" i="15"/>
  <c r="AH78" i="15"/>
  <c r="AI78" i="15"/>
  <c r="AJ78" i="15"/>
  <c r="AK78" i="15"/>
  <c r="AL78" i="15"/>
  <c r="AM78" i="15"/>
  <c r="AN78" i="15"/>
  <c r="AO78" i="15"/>
  <c r="AP78" i="15"/>
  <c r="A79" i="15"/>
  <c r="D79" i="15"/>
  <c r="E79" i="15"/>
  <c r="F79" i="15"/>
  <c r="G79" i="15"/>
  <c r="H79" i="15"/>
  <c r="I79" i="15"/>
  <c r="J79" i="15"/>
  <c r="K79" i="15"/>
  <c r="L79" i="15"/>
  <c r="M79" i="15"/>
  <c r="N79" i="15"/>
  <c r="O79" i="15"/>
  <c r="P79" i="15"/>
  <c r="Q79" i="15"/>
  <c r="R79" i="15"/>
  <c r="S79" i="15"/>
  <c r="T79" i="15"/>
  <c r="U79" i="15"/>
  <c r="AE79" i="15"/>
  <c r="AF79" i="15"/>
  <c r="AG79" i="15"/>
  <c r="AH79" i="15"/>
  <c r="AI79" i="15"/>
  <c r="AJ79" i="15"/>
  <c r="AK79" i="15"/>
  <c r="AL79" i="15"/>
  <c r="AM79" i="15"/>
  <c r="AN79" i="15"/>
  <c r="AO79" i="15"/>
  <c r="AP79" i="15"/>
  <c r="A80" i="15"/>
  <c r="D80" i="15"/>
  <c r="E80" i="15"/>
  <c r="F80" i="15"/>
  <c r="G80" i="15"/>
  <c r="H80" i="15"/>
  <c r="I80" i="15"/>
  <c r="J80" i="15"/>
  <c r="K80" i="15"/>
  <c r="L80" i="15"/>
  <c r="M80" i="15"/>
  <c r="N80" i="15"/>
  <c r="O80" i="15"/>
  <c r="P80" i="15"/>
  <c r="Q80" i="15"/>
  <c r="R80" i="15"/>
  <c r="S80" i="15"/>
  <c r="T80" i="15"/>
  <c r="U80" i="15"/>
  <c r="AE80" i="15"/>
  <c r="AF80" i="15"/>
  <c r="AG80" i="15"/>
  <c r="AH80" i="15"/>
  <c r="AI80" i="15"/>
  <c r="AJ80" i="15"/>
  <c r="AK80" i="15"/>
  <c r="AL80" i="15"/>
  <c r="AM80" i="15"/>
  <c r="AN80" i="15"/>
  <c r="AO80" i="15"/>
  <c r="AP80" i="15"/>
  <c r="A81" i="15"/>
  <c r="D81" i="15"/>
  <c r="E81" i="15"/>
  <c r="F81" i="15"/>
  <c r="G81" i="15"/>
  <c r="H81" i="15"/>
  <c r="I81" i="15"/>
  <c r="J81" i="15"/>
  <c r="K81" i="15"/>
  <c r="L81" i="15"/>
  <c r="M81" i="15"/>
  <c r="N81" i="15"/>
  <c r="O81" i="15"/>
  <c r="P81" i="15"/>
  <c r="Q81" i="15"/>
  <c r="R81" i="15"/>
  <c r="S81" i="15"/>
  <c r="T81" i="15"/>
  <c r="U81" i="15"/>
  <c r="AE81" i="15"/>
  <c r="AF81" i="15"/>
  <c r="AG81" i="15"/>
  <c r="AH81" i="15"/>
  <c r="AI81" i="15"/>
  <c r="AJ81" i="15"/>
  <c r="AK81" i="15"/>
  <c r="AL81" i="15"/>
  <c r="AM81" i="15"/>
  <c r="AN81" i="15"/>
  <c r="AO81" i="15"/>
  <c r="AP81" i="15"/>
  <c r="D82" i="15"/>
  <c r="E82" i="15"/>
  <c r="F82" i="15"/>
  <c r="G82" i="15"/>
  <c r="H82" i="15"/>
  <c r="I82" i="15"/>
  <c r="J82" i="15"/>
  <c r="K82" i="15"/>
  <c r="L82" i="15"/>
  <c r="M82" i="15"/>
  <c r="N82" i="15"/>
  <c r="O82" i="15"/>
  <c r="P82" i="15"/>
  <c r="Q82" i="15"/>
  <c r="R82" i="15"/>
  <c r="S82" i="15"/>
  <c r="T82" i="15"/>
  <c r="U82" i="15"/>
  <c r="AE82" i="15"/>
  <c r="AF82" i="15"/>
  <c r="AG82" i="15"/>
  <c r="AH82" i="15"/>
  <c r="AI82" i="15"/>
  <c r="AJ82" i="15"/>
  <c r="AK82" i="15"/>
  <c r="AL82" i="15"/>
  <c r="AM82" i="15"/>
  <c r="AN82" i="15"/>
  <c r="AO82" i="15"/>
  <c r="AP82" i="15"/>
  <c r="A94" i="15"/>
  <c r="B94" i="15"/>
  <c r="T94" i="15"/>
  <c r="V94" i="15"/>
  <c r="AB94" i="15"/>
  <c r="F27" i="15" l="1"/>
  <c r="F57" i="15" s="1"/>
  <c r="F88" i="15" s="1"/>
  <c r="E57" i="15"/>
  <c r="E88" i="15" s="1"/>
  <c r="P34" i="18"/>
  <c r="P42" i="18"/>
  <c r="P76" i="18" s="1"/>
  <c r="P35" i="18"/>
  <c r="P36" i="18"/>
  <c r="P70" i="18" s="1"/>
  <c r="P37" i="18"/>
  <c r="P71" i="18" s="1"/>
  <c r="P38" i="18"/>
  <c r="P72" i="18" s="1"/>
  <c r="P39" i="18"/>
  <c r="P40" i="18"/>
  <c r="D57" i="15"/>
  <c r="D88" i="15" s="1"/>
  <c r="L36" i="10"/>
  <c r="L74" i="10" s="1"/>
  <c r="L111" i="10" s="1"/>
  <c r="O42" i="18"/>
  <c r="O76" i="18" s="1"/>
  <c r="O35" i="18"/>
  <c r="O69" i="18" s="1"/>
  <c r="O36" i="18"/>
  <c r="O70" i="18" s="1"/>
  <c r="O37" i="18"/>
  <c r="O38" i="18"/>
  <c r="O39" i="18"/>
  <c r="O73" i="18" s="1"/>
  <c r="O40" i="18"/>
  <c r="O74" i="18" s="1"/>
  <c r="O41" i="18"/>
  <c r="AQ59" i="15"/>
  <c r="G27" i="15"/>
  <c r="R34" i="18"/>
  <c r="R42" i="18"/>
  <c r="R38" i="18"/>
  <c r="R35" i="18"/>
  <c r="R39" i="18"/>
  <c r="R41" i="18"/>
  <c r="R36" i="18"/>
  <c r="R70" i="18" s="1"/>
  <c r="R40" i="18"/>
  <c r="R74" i="18" s="1"/>
  <c r="R37" i="18"/>
  <c r="R71" i="18" s="1"/>
  <c r="E5" i="4"/>
  <c r="F5" i="4" s="1"/>
  <c r="G5" i="4" s="1"/>
  <c r="I5" i="4" s="1"/>
  <c r="J5" i="4" s="1"/>
  <c r="K5" i="4" s="1"/>
  <c r="L5" i="4" s="1"/>
  <c r="M5" i="4" s="1"/>
  <c r="N5" i="4" s="1"/>
  <c r="O5" i="4" s="1"/>
  <c r="P5" i="4" s="1"/>
  <c r="Q5" i="4" s="1"/>
  <c r="R5" i="4" s="1"/>
  <c r="S5" i="4" s="1"/>
  <c r="R35" i="19"/>
  <c r="N29" i="19"/>
  <c r="Q34" i="18"/>
  <c r="Q42" i="18"/>
  <c r="Q76" i="18" s="1"/>
  <c r="Q35" i="18"/>
  <c r="Q36" i="18"/>
  <c r="Q70" i="18" s="1"/>
  <c r="Q37" i="18"/>
  <c r="Q71" i="18" s="1"/>
  <c r="Q38" i="18"/>
  <c r="Q72" i="18" s="1"/>
  <c r="Q39" i="18"/>
  <c r="Q40" i="18"/>
  <c r="Q41" i="18"/>
  <c r="Q75" i="18" s="1"/>
  <c r="D37" i="18"/>
  <c r="D41" i="18"/>
  <c r="D75" i="18" s="1"/>
  <c r="D45" i="18"/>
  <c r="D49" i="18"/>
  <c r="D83" i="18" s="1"/>
  <c r="D53" i="18"/>
  <c r="D87" i="18" s="1"/>
  <c r="D57" i="18"/>
  <c r="D91" i="18" s="1"/>
  <c r="D36" i="18"/>
  <c r="D40" i="18"/>
  <c r="D44" i="18"/>
  <c r="D48" i="18"/>
  <c r="D52" i="18"/>
  <c r="D86" i="18" s="1"/>
  <c r="D56" i="18"/>
  <c r="D90" i="18" s="1"/>
  <c r="D35" i="18"/>
  <c r="D39" i="18"/>
  <c r="D43" i="18"/>
  <c r="D47" i="18"/>
  <c r="D51" i="18"/>
  <c r="D85" i="18" s="1"/>
  <c r="D55" i="18"/>
  <c r="D89" i="18" s="1"/>
  <c r="D38" i="18"/>
  <c r="D42" i="18"/>
  <c r="D46" i="18"/>
  <c r="D50" i="18"/>
  <c r="D84" i="18" s="1"/>
  <c r="D54" i="18"/>
  <c r="D88" i="18" s="1"/>
  <c r="D58" i="18"/>
  <c r="AQ69" i="15"/>
  <c r="V69" i="15" s="1"/>
  <c r="AH79" i="10"/>
  <c r="Q27" i="19"/>
  <c r="N20" i="19"/>
  <c r="S31" i="19"/>
  <c r="R43" i="18"/>
  <c r="R77" i="18" s="1"/>
  <c r="R47" i="18"/>
  <c r="R81" i="18" s="1"/>
  <c r="R51" i="18"/>
  <c r="R55" i="18"/>
  <c r="R89" i="18" s="1"/>
  <c r="R44" i="18"/>
  <c r="R48" i="18"/>
  <c r="R52" i="18"/>
  <c r="R56" i="18"/>
  <c r="R90" i="18" s="1"/>
  <c r="R45" i="18"/>
  <c r="R49" i="18"/>
  <c r="R53" i="18"/>
  <c r="R57" i="18"/>
  <c r="R91" i="18" s="1"/>
  <c r="R46" i="18"/>
  <c r="R50" i="18"/>
  <c r="R54" i="18"/>
  <c r="R58" i="18"/>
  <c r="N35" i="18"/>
  <c r="N39" i="18"/>
  <c r="N73" i="18" s="1"/>
  <c r="N43" i="18"/>
  <c r="N47" i="18"/>
  <c r="N81" i="18" s="1"/>
  <c r="N51" i="18"/>
  <c r="N85" i="18" s="1"/>
  <c r="N55" i="18"/>
  <c r="N89" i="18" s="1"/>
  <c r="N36" i="18"/>
  <c r="N40" i="18"/>
  <c r="N74" i="18" s="1"/>
  <c r="N44" i="18"/>
  <c r="N48" i="18"/>
  <c r="N82" i="18" s="1"/>
  <c r="N52" i="18"/>
  <c r="N56" i="18"/>
  <c r="N90" i="18" s="1"/>
  <c r="N34" i="18"/>
  <c r="N37" i="18"/>
  <c r="N41" i="18"/>
  <c r="N75" i="18" s="1"/>
  <c r="N45" i="18"/>
  <c r="N79" i="18" s="1"/>
  <c r="N49" i="18"/>
  <c r="N83" i="18" s="1"/>
  <c r="N53" i="18"/>
  <c r="N87" i="18" s="1"/>
  <c r="N57" i="18"/>
  <c r="N38" i="18"/>
  <c r="N72" i="18" s="1"/>
  <c r="N42" i="18"/>
  <c r="N76" i="18" s="1"/>
  <c r="N46" i="18"/>
  <c r="N80" i="18" s="1"/>
  <c r="N50" i="18"/>
  <c r="N54" i="18"/>
  <c r="N88" i="18" s="1"/>
  <c r="N58" i="18"/>
  <c r="N92" i="18" s="1"/>
  <c r="J73" i="18"/>
  <c r="J43" i="18"/>
  <c r="J47" i="18"/>
  <c r="J81" i="18" s="1"/>
  <c r="J51" i="18"/>
  <c r="J85" i="18" s="1"/>
  <c r="J55" i="18"/>
  <c r="J70" i="18"/>
  <c r="J44" i="18"/>
  <c r="J48" i="18"/>
  <c r="J52" i="18"/>
  <c r="J86" i="18" s="1"/>
  <c r="J56" i="18"/>
  <c r="J75" i="18"/>
  <c r="J45" i="18"/>
  <c r="J49" i="18"/>
  <c r="J83" i="18" s="1"/>
  <c r="J53" i="18"/>
  <c r="J87" i="18" s="1"/>
  <c r="J57" i="18"/>
  <c r="J91" i="18" s="1"/>
  <c r="J72" i="18"/>
  <c r="J42" i="18"/>
  <c r="J76" i="18" s="1"/>
  <c r="J46" i="18"/>
  <c r="J50" i="18"/>
  <c r="J84" i="18" s="1"/>
  <c r="J54" i="18"/>
  <c r="J88" i="18" s="1"/>
  <c r="J58" i="18"/>
  <c r="J92" i="18" s="1"/>
  <c r="F38" i="18"/>
  <c r="F72" i="18" s="1"/>
  <c r="F42" i="18"/>
  <c r="F76" i="18" s="1"/>
  <c r="F46" i="18"/>
  <c r="F80" i="18" s="1"/>
  <c r="F50" i="18"/>
  <c r="F84" i="18" s="1"/>
  <c r="F54" i="18"/>
  <c r="F58" i="18"/>
  <c r="F92" i="18" s="1"/>
  <c r="F35" i="18"/>
  <c r="F39" i="18"/>
  <c r="F43" i="18"/>
  <c r="F77" i="18" s="1"/>
  <c r="F47" i="18"/>
  <c r="F51" i="18"/>
  <c r="F85" i="18" s="1"/>
  <c r="F55" i="18"/>
  <c r="F89" i="18" s="1"/>
  <c r="F36" i="18"/>
  <c r="F70" i="18" s="1"/>
  <c r="F40" i="18"/>
  <c r="F74" i="18" s="1"/>
  <c r="F44" i="18"/>
  <c r="F48" i="18"/>
  <c r="F82" i="18" s="1"/>
  <c r="F52" i="18"/>
  <c r="F56" i="18"/>
  <c r="F34" i="18"/>
  <c r="F37" i="18"/>
  <c r="F71" i="18" s="1"/>
  <c r="F41" i="18"/>
  <c r="F75" i="18" s="1"/>
  <c r="F45" i="18"/>
  <c r="F79" i="18" s="1"/>
  <c r="F49" i="18"/>
  <c r="F83" i="18" s="1"/>
  <c r="F53" i="18"/>
  <c r="F57" i="18"/>
  <c r="S36" i="18"/>
  <c r="S40" i="18"/>
  <c r="S44" i="18"/>
  <c r="S48" i="18"/>
  <c r="S52" i="18"/>
  <c r="S86" i="18" s="1"/>
  <c r="S56" i="18"/>
  <c r="S34" i="18"/>
  <c r="S37" i="18"/>
  <c r="S71" i="18" s="1"/>
  <c r="S41" i="18"/>
  <c r="S45" i="18"/>
  <c r="S49" i="18"/>
  <c r="S83" i="18" s="1"/>
  <c r="S53" i="18"/>
  <c r="S57" i="18"/>
  <c r="AP91" i="18" s="1"/>
  <c r="S38" i="18"/>
  <c r="S42" i="18"/>
  <c r="S76" i="18" s="1"/>
  <c r="S46" i="18"/>
  <c r="S50" i="18"/>
  <c r="S84" i="18" s="1"/>
  <c r="S54" i="18"/>
  <c r="S58" i="18"/>
  <c r="S35" i="18"/>
  <c r="S39" i="18"/>
  <c r="S73" i="18" s="1"/>
  <c r="S43" i="18"/>
  <c r="S77" i="18" s="1"/>
  <c r="S47" i="18"/>
  <c r="S51" i="18"/>
  <c r="S55" i="18"/>
  <c r="S89" i="18" s="1"/>
  <c r="O44" i="18"/>
  <c r="O48" i="18"/>
  <c r="O52" i="18"/>
  <c r="O56" i="18"/>
  <c r="O34" i="18"/>
  <c r="O75" i="18"/>
  <c r="O45" i="18"/>
  <c r="O79" i="18" s="1"/>
  <c r="O49" i="18"/>
  <c r="O53" i="18"/>
  <c r="O57" i="18"/>
  <c r="O91" i="18" s="1"/>
  <c r="O72" i="18"/>
  <c r="O46" i="18"/>
  <c r="O50" i="18"/>
  <c r="O54" i="18"/>
  <c r="O88" i="18" s="1"/>
  <c r="O58" i="18"/>
  <c r="O92" i="18" s="1"/>
  <c r="O43" i="18"/>
  <c r="O47" i="18"/>
  <c r="O51" i="18"/>
  <c r="O55" i="18"/>
  <c r="O89" i="18" s="1"/>
  <c r="K36" i="18"/>
  <c r="K70" i="18" s="1"/>
  <c r="K40" i="18"/>
  <c r="K44" i="18"/>
  <c r="K48" i="18"/>
  <c r="K82" i="18" s="1"/>
  <c r="K52" i="18"/>
  <c r="K56" i="18"/>
  <c r="K34" i="18"/>
  <c r="K37" i="18"/>
  <c r="K71" i="18" s="1"/>
  <c r="K41" i="18"/>
  <c r="K75" i="18" s="1"/>
  <c r="K45" i="18"/>
  <c r="K49" i="18"/>
  <c r="K53" i="18"/>
  <c r="K87" i="18" s="1"/>
  <c r="K57" i="18"/>
  <c r="K91" i="18" s="1"/>
  <c r="K38" i="18"/>
  <c r="K72" i="18" s="1"/>
  <c r="K42" i="18"/>
  <c r="K76" i="18" s="1"/>
  <c r="K46" i="18"/>
  <c r="K80" i="18" s="1"/>
  <c r="K50" i="18"/>
  <c r="K84" i="18" s="1"/>
  <c r="K54" i="18"/>
  <c r="K58" i="18"/>
  <c r="K35" i="18"/>
  <c r="K69" i="18" s="1"/>
  <c r="K39" i="18"/>
  <c r="K43" i="18"/>
  <c r="K47" i="18"/>
  <c r="K51" i="18"/>
  <c r="K85" i="18" s="1"/>
  <c r="K55" i="18"/>
  <c r="K89" i="18" s="1"/>
  <c r="T37" i="18"/>
  <c r="T41" i="18"/>
  <c r="T75" i="18" s="1"/>
  <c r="T45" i="18"/>
  <c r="T49" i="18"/>
  <c r="T83" i="18" s="1"/>
  <c r="T53" i="18"/>
  <c r="T57" i="18"/>
  <c r="T38" i="18"/>
  <c r="T72" i="18" s="1"/>
  <c r="T42" i="18"/>
  <c r="T46" i="18"/>
  <c r="T50" i="18"/>
  <c r="T54" i="18"/>
  <c r="T88" i="18" s="1"/>
  <c r="T58" i="18"/>
  <c r="T92" i="18" s="1"/>
  <c r="T35" i="18"/>
  <c r="T39" i="18"/>
  <c r="T73" i="18" s="1"/>
  <c r="T43" i="18"/>
  <c r="T77" i="18" s="1"/>
  <c r="T47" i="18"/>
  <c r="T81" i="18" s="1"/>
  <c r="T51" i="18"/>
  <c r="T55" i="18"/>
  <c r="T36" i="18"/>
  <c r="T70" i="18" s="1"/>
  <c r="T40" i="18"/>
  <c r="T44" i="18"/>
  <c r="T48" i="18"/>
  <c r="T52" i="18"/>
  <c r="T86" i="18" s="1"/>
  <c r="T56" i="18"/>
  <c r="T34" i="18"/>
  <c r="P45" i="18"/>
  <c r="P49" i="18"/>
  <c r="P83" i="18" s="1"/>
  <c r="P53" i="18"/>
  <c r="P87" i="18" s="1"/>
  <c r="P57" i="18"/>
  <c r="P46" i="18"/>
  <c r="P50" i="18"/>
  <c r="P84" i="18" s="1"/>
  <c r="P54" i="18"/>
  <c r="P88" i="18" s="1"/>
  <c r="P58" i="18"/>
  <c r="P43" i="18"/>
  <c r="P47" i="18"/>
  <c r="P81" i="18" s="1"/>
  <c r="P51" i="18"/>
  <c r="P85" i="18" s="1"/>
  <c r="P55" i="18"/>
  <c r="P89" i="18" s="1"/>
  <c r="P44" i="18"/>
  <c r="P48" i="18"/>
  <c r="P82" i="18" s="1"/>
  <c r="P52" i="18"/>
  <c r="P86" i="18" s="1"/>
  <c r="P56" i="18"/>
  <c r="L37" i="18"/>
  <c r="L41" i="18"/>
  <c r="L75" i="18" s="1"/>
  <c r="L45" i="18"/>
  <c r="L49" i="18"/>
  <c r="L53" i="18"/>
  <c r="L57" i="18"/>
  <c r="L91" i="18" s="1"/>
  <c r="L38" i="18"/>
  <c r="L72" i="18" s="1"/>
  <c r="L42" i="18"/>
  <c r="L76" i="18" s="1"/>
  <c r="L46" i="18"/>
  <c r="L50" i="18"/>
  <c r="L84" i="18" s="1"/>
  <c r="L54" i="18"/>
  <c r="L88" i="18" s="1"/>
  <c r="L58" i="18"/>
  <c r="L35" i="18"/>
  <c r="L39" i="18"/>
  <c r="L73" i="18" s="1"/>
  <c r="L43" i="18"/>
  <c r="L77" i="18" s="1"/>
  <c r="L47" i="18"/>
  <c r="L51" i="18"/>
  <c r="L55" i="18"/>
  <c r="L89" i="18" s="1"/>
  <c r="L36" i="18"/>
  <c r="L70" i="18" s="1"/>
  <c r="L40" i="18"/>
  <c r="L44" i="18"/>
  <c r="L48" i="18"/>
  <c r="L82" i="18" s="1"/>
  <c r="L52" i="18"/>
  <c r="L56" i="18"/>
  <c r="L34" i="18"/>
  <c r="U38" i="18"/>
  <c r="U72" i="18" s="1"/>
  <c r="U42" i="18"/>
  <c r="U76" i="18" s="1"/>
  <c r="U46" i="18"/>
  <c r="U50" i="18"/>
  <c r="U54" i="18"/>
  <c r="U88" i="18" s="1"/>
  <c r="U58" i="18"/>
  <c r="U92" i="18" s="1"/>
  <c r="U35" i="18"/>
  <c r="U39" i="18"/>
  <c r="U43" i="18"/>
  <c r="U77" i="18" s="1"/>
  <c r="U47" i="18"/>
  <c r="U81" i="18" s="1"/>
  <c r="U51" i="18"/>
  <c r="U55" i="18"/>
  <c r="U34" i="18"/>
  <c r="U68" i="18" s="1"/>
  <c r="U36" i="18"/>
  <c r="U70" i="18" s="1"/>
  <c r="U40" i="18"/>
  <c r="U44" i="18"/>
  <c r="U48" i="18"/>
  <c r="U82" i="18" s="1"/>
  <c r="U52" i="18"/>
  <c r="U86" i="18" s="1"/>
  <c r="U56" i="18"/>
  <c r="U37" i="18"/>
  <c r="U71" i="18" s="1"/>
  <c r="U41" i="18"/>
  <c r="U75" i="18" s="1"/>
  <c r="U45" i="18"/>
  <c r="U79" i="18" s="1"/>
  <c r="U49" i="18"/>
  <c r="U53" i="18"/>
  <c r="U57" i="18"/>
  <c r="U91" i="18" s="1"/>
  <c r="Q46" i="18"/>
  <c r="Q80" i="18" s="1"/>
  <c r="Q50" i="18"/>
  <c r="Q54" i="18"/>
  <c r="Q88" i="18" s="1"/>
  <c r="Q58" i="18"/>
  <c r="Q92" i="18" s="1"/>
  <c r="Q43" i="18"/>
  <c r="Q47" i="18"/>
  <c r="Q51" i="18"/>
  <c r="Q85" i="18" s="1"/>
  <c r="Q55" i="18"/>
  <c r="Q89" i="18" s="1"/>
  <c r="Q44" i="18"/>
  <c r="Q48" i="18"/>
  <c r="Q82" i="18" s="1"/>
  <c r="Q52" i="18"/>
  <c r="Q86" i="18" s="1"/>
  <c r="Q56" i="18"/>
  <c r="Q90" i="18" s="1"/>
  <c r="Q45" i="18"/>
  <c r="Q49" i="18"/>
  <c r="Q53" i="18"/>
  <c r="Q87" i="18" s="1"/>
  <c r="Q57" i="18"/>
  <c r="Q91" i="18" s="1"/>
  <c r="M38" i="18"/>
  <c r="M72" i="18" s="1"/>
  <c r="M42" i="18"/>
  <c r="M46" i="18"/>
  <c r="M50" i="18"/>
  <c r="AN84" i="18" s="1"/>
  <c r="M54" i="18"/>
  <c r="M88" i="18" s="1"/>
  <c r="M58" i="18"/>
  <c r="M35" i="18"/>
  <c r="M39" i="18"/>
  <c r="M73" i="18" s="1"/>
  <c r="M43" i="18"/>
  <c r="M47" i="18"/>
  <c r="M51" i="18"/>
  <c r="M55" i="18"/>
  <c r="M89" i="18" s="1"/>
  <c r="M34" i="18"/>
  <c r="M36" i="18"/>
  <c r="M40" i="18"/>
  <c r="M74" i="18" s="1"/>
  <c r="M44" i="18"/>
  <c r="M48" i="18"/>
  <c r="M82" i="18" s="1"/>
  <c r="M52" i="18"/>
  <c r="M56" i="18"/>
  <c r="M90" i="18" s="1"/>
  <c r="M37" i="18"/>
  <c r="M41" i="18"/>
  <c r="M45" i="18"/>
  <c r="M49" i="18"/>
  <c r="M83" i="18" s="1"/>
  <c r="M53" i="18"/>
  <c r="M87" i="18" s="1"/>
  <c r="M57" i="18"/>
  <c r="M91" i="18" s="1"/>
  <c r="E37" i="18"/>
  <c r="E41" i="18"/>
  <c r="E75" i="18" s="1"/>
  <c r="E45" i="18"/>
  <c r="E79" i="18" s="1"/>
  <c r="E49" i="18"/>
  <c r="E53" i="18"/>
  <c r="E87" i="18" s="1"/>
  <c r="E57" i="18"/>
  <c r="E91" i="18" s="1"/>
  <c r="E38" i="18"/>
  <c r="E42" i="18"/>
  <c r="E76" i="18" s="1"/>
  <c r="E46" i="18"/>
  <c r="E50" i="18"/>
  <c r="E84" i="18" s="1"/>
  <c r="E54" i="18"/>
  <c r="E88" i="18" s="1"/>
  <c r="E58" i="18"/>
  <c r="E92" i="18" s="1"/>
  <c r="E35" i="18"/>
  <c r="E39" i="18"/>
  <c r="E43" i="18"/>
  <c r="E47" i="18"/>
  <c r="E81" i="18" s="1"/>
  <c r="E51" i="18"/>
  <c r="E55" i="18"/>
  <c r="E89" i="18" s="1"/>
  <c r="E36" i="18"/>
  <c r="E70" i="18" s="1"/>
  <c r="E40" i="18"/>
  <c r="E74" i="18" s="1"/>
  <c r="E44" i="18"/>
  <c r="E48" i="18"/>
  <c r="E82" i="18" s="1"/>
  <c r="E52" i="18"/>
  <c r="E86" i="18" s="1"/>
  <c r="E56" i="18"/>
  <c r="E90" i="18" s="1"/>
  <c r="E34" i="18"/>
  <c r="I36" i="18"/>
  <c r="I70" i="18" s="1"/>
  <c r="I37" i="18"/>
  <c r="I71" i="18" s="1"/>
  <c r="I42" i="18"/>
  <c r="I76" i="18" s="1"/>
  <c r="I46" i="18"/>
  <c r="I80" i="18" s="1"/>
  <c r="I48" i="18"/>
  <c r="I82" i="18" s="1"/>
  <c r="I53" i="18"/>
  <c r="I87" i="18" s="1"/>
  <c r="I57" i="18"/>
  <c r="I91" i="18" s="1"/>
  <c r="I34" i="18"/>
  <c r="I54" i="18"/>
  <c r="I56" i="18"/>
  <c r="I90" i="18" s="1"/>
  <c r="I58" i="18"/>
  <c r="I92" i="18" s="1"/>
  <c r="I50" i="18"/>
  <c r="I84" i="18" s="1"/>
  <c r="I35" i="18"/>
  <c r="I69" i="18" s="1"/>
  <c r="I38" i="18"/>
  <c r="I72" i="18" s="1"/>
  <c r="I39" i="18"/>
  <c r="I73" i="18" s="1"/>
  <c r="I40" i="18"/>
  <c r="I74" i="18" s="1"/>
  <c r="I41" i="18"/>
  <c r="I43" i="18"/>
  <c r="I77" i="18" s="1"/>
  <c r="I44" i="18"/>
  <c r="I78" i="18" s="1"/>
  <c r="I45" i="18"/>
  <c r="I79" i="18" s="1"/>
  <c r="I47" i="18"/>
  <c r="I81" i="18" s="1"/>
  <c r="I49" i="18"/>
  <c r="I83" i="18" s="1"/>
  <c r="I51" i="18"/>
  <c r="I85" i="18" s="1"/>
  <c r="I52" i="18"/>
  <c r="I86" i="18" s="1"/>
  <c r="I55" i="18"/>
  <c r="I89" i="18" s="1"/>
  <c r="G34" i="18"/>
  <c r="G48" i="18"/>
  <c r="G82" i="18" s="1"/>
  <c r="G54" i="18"/>
  <c r="G36" i="18"/>
  <c r="G70" i="18" s="1"/>
  <c r="G38" i="18"/>
  <c r="G72" i="18" s="1"/>
  <c r="G40" i="18"/>
  <c r="G74" i="18" s="1"/>
  <c r="G42" i="18"/>
  <c r="G76" i="18" s="1"/>
  <c r="G44" i="18"/>
  <c r="G46" i="18"/>
  <c r="G50" i="18"/>
  <c r="G84" i="18" s="1"/>
  <c r="G52" i="18"/>
  <c r="G86" i="18" s="1"/>
  <c r="G56" i="18"/>
  <c r="G35" i="18"/>
  <c r="G69" i="18" s="1"/>
  <c r="G37" i="18"/>
  <c r="G71" i="18" s="1"/>
  <c r="G39" i="18"/>
  <c r="G41" i="18"/>
  <c r="G43" i="18"/>
  <c r="G77" i="18" s="1"/>
  <c r="G45" i="18"/>
  <c r="G47" i="18"/>
  <c r="G81" i="18" s="1"/>
  <c r="G49" i="18"/>
  <c r="G51" i="18"/>
  <c r="G85" i="18" s="1"/>
  <c r="G53" i="18"/>
  <c r="G87" i="18" s="1"/>
  <c r="G55" i="18"/>
  <c r="G89" i="18" s="1"/>
  <c r="G57" i="18"/>
  <c r="G58" i="18"/>
  <c r="G92" i="18" s="1"/>
  <c r="H36" i="18"/>
  <c r="H70" i="18" s="1"/>
  <c r="H38" i="18"/>
  <c r="H72" i="18" s="1"/>
  <c r="H40" i="18"/>
  <c r="H42" i="18"/>
  <c r="H76" i="18" s="1"/>
  <c r="H44" i="18"/>
  <c r="H46" i="18"/>
  <c r="H48" i="18"/>
  <c r="H50" i="18"/>
  <c r="H84" i="18" s="1"/>
  <c r="H52" i="18"/>
  <c r="H86" i="18" s="1"/>
  <c r="H54" i="18"/>
  <c r="H88" i="18" s="1"/>
  <c r="H56" i="18"/>
  <c r="H58" i="18"/>
  <c r="H92" i="18" s="1"/>
  <c r="H35" i="18"/>
  <c r="H69" i="18" s="1"/>
  <c r="H37" i="18"/>
  <c r="H71" i="18" s="1"/>
  <c r="H39" i="18"/>
  <c r="H41" i="18"/>
  <c r="H43" i="18"/>
  <c r="H77" i="18" s="1"/>
  <c r="H45" i="18"/>
  <c r="H47" i="18"/>
  <c r="H49" i="18"/>
  <c r="H83" i="18" s="1"/>
  <c r="H51" i="18"/>
  <c r="H85" i="18" s="1"/>
  <c r="H53" i="18"/>
  <c r="H55" i="18"/>
  <c r="H57" i="18"/>
  <c r="H91" i="18" s="1"/>
  <c r="H34" i="18"/>
  <c r="AQ80" i="15"/>
  <c r="AQ73" i="15"/>
  <c r="V73" i="15" s="1"/>
  <c r="AQ71" i="15"/>
  <c r="V71" i="15" s="1"/>
  <c r="AQ70" i="15"/>
  <c r="V70" i="15" s="1"/>
  <c r="AQ63" i="15"/>
  <c r="AQ62" i="15"/>
  <c r="H27" i="15"/>
  <c r="J27" i="15"/>
  <c r="L13" i="11"/>
  <c r="M36" i="10"/>
  <c r="M74" i="10" s="1"/>
  <c r="M111" i="10" s="1"/>
  <c r="AQ78" i="15"/>
  <c r="AQ75" i="15"/>
  <c r="AQ74" i="15"/>
  <c r="V74" i="15" s="1"/>
  <c r="AQ72" i="15"/>
  <c r="V72" i="15" s="1"/>
  <c r="AQ82" i="15"/>
  <c r="AQ81" i="15"/>
  <c r="AQ79" i="15"/>
  <c r="AQ76" i="15"/>
  <c r="AQ68" i="15"/>
  <c r="V68" i="15" s="1"/>
  <c r="AQ67" i="15"/>
  <c r="V67" i="15" s="1"/>
  <c r="AQ66" i="15"/>
  <c r="V66" i="15" s="1"/>
  <c r="G57" i="15"/>
  <c r="G88" i="15" s="1"/>
  <c r="E13" i="11"/>
  <c r="F36" i="10"/>
  <c r="F74" i="10" s="1"/>
  <c r="F111" i="10" s="1"/>
  <c r="AP87" i="10"/>
  <c r="AL81" i="10"/>
  <c r="AJ77" i="10"/>
  <c r="E36" i="10"/>
  <c r="E74" i="10" s="1"/>
  <c r="E111" i="10" s="1"/>
  <c r="A16" i="11"/>
  <c r="E5" i="17"/>
  <c r="F5" i="17" s="1"/>
  <c r="G5" i="17" s="1"/>
  <c r="H5" i="17" s="1"/>
  <c r="I5" i="17" s="1"/>
  <c r="J5" i="17" s="1"/>
  <c r="K5" i="17" s="1"/>
  <c r="L5" i="17" s="1"/>
  <c r="M5" i="17" s="1"/>
  <c r="N5" i="17" s="1"/>
  <c r="O5" i="17" s="1"/>
  <c r="P5" i="17" s="1"/>
  <c r="Q5" i="17" s="1"/>
  <c r="R5" i="17" s="1"/>
  <c r="S5" i="17" s="1"/>
  <c r="D82" i="18"/>
  <c r="D34" i="18"/>
  <c r="W83" i="8"/>
  <c r="Y83" i="8" s="1"/>
  <c r="Z83" i="8" s="1"/>
  <c r="W81" i="8"/>
  <c r="Y81" i="8" s="1"/>
  <c r="Z81" i="8" s="1"/>
  <c r="W77" i="8"/>
  <c r="Y77" i="8" s="1"/>
  <c r="Z77" i="8" s="1"/>
  <c r="F35" i="3"/>
  <c r="F68" i="3" s="1"/>
  <c r="F55" i="3"/>
  <c r="F88" i="3" s="1"/>
  <c r="F50" i="3"/>
  <c r="F83" i="3" s="1"/>
  <c r="F37" i="3"/>
  <c r="F70" i="3" s="1"/>
  <c r="F41" i="3"/>
  <c r="F45" i="3"/>
  <c r="F78" i="3" s="1"/>
  <c r="F49" i="3"/>
  <c r="F82" i="3" s="1"/>
  <c r="F53" i="3"/>
  <c r="F86" i="3" s="1"/>
  <c r="F57" i="3"/>
  <c r="F90" i="3" s="1"/>
  <c r="F38" i="3"/>
  <c r="F71" i="3" s="1"/>
  <c r="F33" i="3"/>
  <c r="F36" i="3"/>
  <c r="F69" i="3" s="1"/>
  <c r="F40" i="3"/>
  <c r="F44" i="3"/>
  <c r="F77" i="3" s="1"/>
  <c r="F48" i="3"/>
  <c r="F81" i="3" s="1"/>
  <c r="F52" i="3"/>
  <c r="F85" i="3" s="1"/>
  <c r="F56" i="3"/>
  <c r="F89" i="3" s="1"/>
  <c r="F39" i="3"/>
  <c r="F72" i="3" s="1"/>
  <c r="F43" i="3"/>
  <c r="F76" i="3" s="1"/>
  <c r="F47" i="3"/>
  <c r="F80" i="3" s="1"/>
  <c r="F51" i="3"/>
  <c r="F84" i="3" s="1"/>
  <c r="F34" i="3"/>
  <c r="F67" i="3" s="1"/>
  <c r="F42" i="3"/>
  <c r="F46" i="3"/>
  <c r="F79" i="3" s="1"/>
  <c r="F54" i="3"/>
  <c r="F87" i="3" s="1"/>
  <c r="R36" i="3"/>
  <c r="R69" i="3" s="1"/>
  <c r="R40" i="3"/>
  <c r="R73" i="3" s="1"/>
  <c r="R44" i="3"/>
  <c r="R77" i="3" s="1"/>
  <c r="R48" i="3"/>
  <c r="R81" i="3" s="1"/>
  <c r="R52" i="3"/>
  <c r="R85" i="3" s="1"/>
  <c r="R56" i="3"/>
  <c r="R89" i="3" s="1"/>
  <c r="R37" i="3"/>
  <c r="R70" i="3" s="1"/>
  <c r="R41" i="3"/>
  <c r="R74" i="3" s="1"/>
  <c r="R45" i="3"/>
  <c r="R78" i="3" s="1"/>
  <c r="R49" i="3"/>
  <c r="R82" i="3" s="1"/>
  <c r="R53" i="3"/>
  <c r="R86" i="3" s="1"/>
  <c r="R57" i="3"/>
  <c r="R90" i="3" s="1"/>
  <c r="R34" i="3"/>
  <c r="R67" i="3" s="1"/>
  <c r="R38" i="3"/>
  <c r="R71" i="3" s="1"/>
  <c r="R42" i="3"/>
  <c r="R75" i="3" s="1"/>
  <c r="R46" i="3"/>
  <c r="R79" i="3" s="1"/>
  <c r="R50" i="3"/>
  <c r="R83" i="3" s="1"/>
  <c r="R54" i="3"/>
  <c r="R87" i="3" s="1"/>
  <c r="R33" i="3"/>
  <c r="R35" i="3"/>
  <c r="R68" i="3" s="1"/>
  <c r="R39" i="3"/>
  <c r="R72" i="3" s="1"/>
  <c r="R43" i="3"/>
  <c r="R76" i="3" s="1"/>
  <c r="R47" i="3"/>
  <c r="R80" i="3" s="1"/>
  <c r="R51" i="3"/>
  <c r="R84" i="3" s="1"/>
  <c r="R55" i="3"/>
  <c r="R88" i="3" s="1"/>
  <c r="N36" i="3"/>
  <c r="N40" i="3"/>
  <c r="N44" i="3"/>
  <c r="N77" i="3" s="1"/>
  <c r="N48" i="3"/>
  <c r="N81" i="3" s="1"/>
  <c r="N52" i="3"/>
  <c r="N85" i="3" s="1"/>
  <c r="N56" i="3"/>
  <c r="N89" i="3" s="1"/>
  <c r="N37" i="3"/>
  <c r="N70" i="3" s="1"/>
  <c r="N41" i="3"/>
  <c r="N45" i="3"/>
  <c r="N78" i="3" s="1"/>
  <c r="N49" i="3"/>
  <c r="N82" i="3" s="1"/>
  <c r="N53" i="3"/>
  <c r="N86" i="3" s="1"/>
  <c r="N57" i="3"/>
  <c r="N90" i="3" s="1"/>
  <c r="N34" i="3"/>
  <c r="N38" i="3"/>
  <c r="N42" i="3"/>
  <c r="N46" i="3"/>
  <c r="N79" i="3" s="1"/>
  <c r="N50" i="3"/>
  <c r="N83" i="3" s="1"/>
  <c r="N54" i="3"/>
  <c r="N87" i="3" s="1"/>
  <c r="N33" i="3"/>
  <c r="N35" i="3"/>
  <c r="N39" i="3"/>
  <c r="N43" i="3"/>
  <c r="N76" i="3" s="1"/>
  <c r="N47" i="3"/>
  <c r="N80" i="3" s="1"/>
  <c r="N51" i="3"/>
  <c r="N84" i="3" s="1"/>
  <c r="N55" i="3"/>
  <c r="N88" i="3" s="1"/>
  <c r="J36" i="3"/>
  <c r="J69" i="3" s="1"/>
  <c r="J40" i="3"/>
  <c r="J73" i="3" s="1"/>
  <c r="J44" i="3"/>
  <c r="J77" i="3" s="1"/>
  <c r="J48" i="3"/>
  <c r="J81" i="3" s="1"/>
  <c r="J52" i="3"/>
  <c r="J85" i="3" s="1"/>
  <c r="J56" i="3"/>
  <c r="J89" i="3" s="1"/>
  <c r="J37" i="3"/>
  <c r="J70" i="3" s="1"/>
  <c r="J41" i="3"/>
  <c r="J74" i="3" s="1"/>
  <c r="J45" i="3"/>
  <c r="J78" i="3" s="1"/>
  <c r="J49" i="3"/>
  <c r="J82" i="3" s="1"/>
  <c r="J53" i="3"/>
  <c r="J86" i="3" s="1"/>
  <c r="J57" i="3"/>
  <c r="J90" i="3" s="1"/>
  <c r="J34" i="3"/>
  <c r="J67" i="3" s="1"/>
  <c r="J38" i="3"/>
  <c r="J42" i="3"/>
  <c r="J46" i="3"/>
  <c r="J79" i="3" s="1"/>
  <c r="J50" i="3"/>
  <c r="J83" i="3" s="1"/>
  <c r="J54" i="3"/>
  <c r="J87" i="3" s="1"/>
  <c r="J33" i="3"/>
  <c r="J35" i="3"/>
  <c r="J68" i="3" s="1"/>
  <c r="J39" i="3"/>
  <c r="J72" i="3" s="1"/>
  <c r="J43" i="3"/>
  <c r="J76" i="3" s="1"/>
  <c r="J47" i="3"/>
  <c r="J80" i="3" s="1"/>
  <c r="J51" i="3"/>
  <c r="J84" i="3" s="1"/>
  <c r="J55" i="3"/>
  <c r="J88" i="3" s="1"/>
  <c r="S37" i="3"/>
  <c r="S70" i="3" s="1"/>
  <c r="S41" i="3"/>
  <c r="S74" i="3" s="1"/>
  <c r="S45" i="3"/>
  <c r="S78" i="3" s="1"/>
  <c r="S49" i="3"/>
  <c r="S82" i="3" s="1"/>
  <c r="S53" i="3"/>
  <c r="S86" i="3" s="1"/>
  <c r="S57" i="3"/>
  <c r="S90" i="3" s="1"/>
  <c r="S34" i="3"/>
  <c r="S67" i="3" s="1"/>
  <c r="S38" i="3"/>
  <c r="S71" i="3" s="1"/>
  <c r="S42" i="3"/>
  <c r="S46" i="3"/>
  <c r="S79" i="3" s="1"/>
  <c r="S50" i="3"/>
  <c r="S83" i="3" s="1"/>
  <c r="S54" i="3"/>
  <c r="S87" i="3" s="1"/>
  <c r="S33" i="3"/>
  <c r="S35" i="3"/>
  <c r="S68" i="3" s="1"/>
  <c r="S39" i="3"/>
  <c r="S72" i="3" s="1"/>
  <c r="S43" i="3"/>
  <c r="S76" i="3" s="1"/>
  <c r="S47" i="3"/>
  <c r="S80" i="3" s="1"/>
  <c r="S51" i="3"/>
  <c r="S84" i="3" s="1"/>
  <c r="S55" i="3"/>
  <c r="S88" i="3" s="1"/>
  <c r="S36" i="3"/>
  <c r="S69" i="3" s="1"/>
  <c r="S40" i="3"/>
  <c r="S73" i="3" s="1"/>
  <c r="S44" i="3"/>
  <c r="S77" i="3" s="1"/>
  <c r="S48" i="3"/>
  <c r="S81" i="3" s="1"/>
  <c r="S52" i="3"/>
  <c r="S85" i="3" s="1"/>
  <c r="S56" i="3"/>
  <c r="S89" i="3" s="1"/>
  <c r="O37" i="3"/>
  <c r="O41" i="3"/>
  <c r="O45" i="3"/>
  <c r="O78" i="3" s="1"/>
  <c r="O49" i="3"/>
  <c r="O82" i="3" s="1"/>
  <c r="O53" i="3"/>
  <c r="O86" i="3" s="1"/>
  <c r="O57" i="3"/>
  <c r="O90" i="3" s="1"/>
  <c r="O34" i="3"/>
  <c r="O38" i="3"/>
  <c r="O42" i="3"/>
  <c r="O46" i="3"/>
  <c r="O79" i="3" s="1"/>
  <c r="O50" i="3"/>
  <c r="O83" i="3" s="1"/>
  <c r="O54" i="3"/>
  <c r="O87" i="3" s="1"/>
  <c r="O33" i="3"/>
  <c r="O35" i="3"/>
  <c r="O68" i="3" s="1"/>
  <c r="O39" i="3"/>
  <c r="O43" i="3"/>
  <c r="O76" i="3" s="1"/>
  <c r="O47" i="3"/>
  <c r="O80" i="3" s="1"/>
  <c r="O51" i="3"/>
  <c r="O84" i="3" s="1"/>
  <c r="O55" i="3"/>
  <c r="O88" i="3" s="1"/>
  <c r="O36" i="3"/>
  <c r="O40" i="3"/>
  <c r="O44" i="3"/>
  <c r="O77" i="3" s="1"/>
  <c r="O48" i="3"/>
  <c r="O81" i="3" s="1"/>
  <c r="O52" i="3"/>
  <c r="O85" i="3" s="1"/>
  <c r="O56" i="3"/>
  <c r="O89" i="3" s="1"/>
  <c r="K37" i="3"/>
  <c r="K70" i="3" s="1"/>
  <c r="K41" i="3"/>
  <c r="K74" i="3" s="1"/>
  <c r="K45" i="3"/>
  <c r="K78" i="3" s="1"/>
  <c r="K49" i="3"/>
  <c r="K82" i="3" s="1"/>
  <c r="K53" i="3"/>
  <c r="K86" i="3" s="1"/>
  <c r="K57" i="3"/>
  <c r="K90" i="3" s="1"/>
  <c r="K34" i="3"/>
  <c r="K67" i="3" s="1"/>
  <c r="K38" i="3"/>
  <c r="K42" i="3"/>
  <c r="K46" i="3"/>
  <c r="K79" i="3" s="1"/>
  <c r="K50" i="3"/>
  <c r="K83" i="3" s="1"/>
  <c r="K54" i="3"/>
  <c r="K87" i="3" s="1"/>
  <c r="K33" i="3"/>
  <c r="K35" i="3"/>
  <c r="K68" i="3" s="1"/>
  <c r="K39" i="3"/>
  <c r="K72" i="3" s="1"/>
  <c r="K43" i="3"/>
  <c r="K76" i="3" s="1"/>
  <c r="K47" i="3"/>
  <c r="K80" i="3" s="1"/>
  <c r="K51" i="3"/>
  <c r="K84" i="3" s="1"/>
  <c r="K55" i="3"/>
  <c r="K88" i="3" s="1"/>
  <c r="K36" i="3"/>
  <c r="K69" i="3" s="1"/>
  <c r="K40" i="3"/>
  <c r="K73" i="3" s="1"/>
  <c r="K44" i="3"/>
  <c r="K77" i="3" s="1"/>
  <c r="K48" i="3"/>
  <c r="K81" i="3" s="1"/>
  <c r="K52" i="3"/>
  <c r="K85" i="3" s="1"/>
  <c r="K56" i="3"/>
  <c r="K89" i="3" s="1"/>
  <c r="T34" i="3"/>
  <c r="T67" i="3" s="1"/>
  <c r="T38" i="3"/>
  <c r="T71" i="3" s="1"/>
  <c r="T42" i="3"/>
  <c r="T46" i="3"/>
  <c r="T79" i="3" s="1"/>
  <c r="T50" i="3"/>
  <c r="T83" i="3" s="1"/>
  <c r="T54" i="3"/>
  <c r="T87" i="3" s="1"/>
  <c r="T33" i="3"/>
  <c r="T35" i="3"/>
  <c r="T68" i="3" s="1"/>
  <c r="T39" i="3"/>
  <c r="T72" i="3" s="1"/>
  <c r="T43" i="3"/>
  <c r="T76" i="3" s="1"/>
  <c r="T47" i="3"/>
  <c r="T80" i="3" s="1"/>
  <c r="T51" i="3"/>
  <c r="T84" i="3" s="1"/>
  <c r="T55" i="3"/>
  <c r="T88" i="3" s="1"/>
  <c r="T36" i="3"/>
  <c r="T69" i="3" s="1"/>
  <c r="T40" i="3"/>
  <c r="T73" i="3" s="1"/>
  <c r="T44" i="3"/>
  <c r="T77" i="3" s="1"/>
  <c r="T48" i="3"/>
  <c r="T81" i="3" s="1"/>
  <c r="T52" i="3"/>
  <c r="T85" i="3" s="1"/>
  <c r="T56" i="3"/>
  <c r="T89" i="3" s="1"/>
  <c r="T37" i="3"/>
  <c r="T70" i="3" s="1"/>
  <c r="T41" i="3"/>
  <c r="T74" i="3" s="1"/>
  <c r="T45" i="3"/>
  <c r="T78" i="3" s="1"/>
  <c r="T49" i="3"/>
  <c r="T82" i="3" s="1"/>
  <c r="T53" i="3"/>
  <c r="T86" i="3" s="1"/>
  <c r="T57" i="3"/>
  <c r="T90" i="3" s="1"/>
  <c r="P34" i="3"/>
  <c r="P67" i="3" s="1"/>
  <c r="P38" i="3"/>
  <c r="P71" i="3" s="1"/>
  <c r="P42" i="3"/>
  <c r="P75" i="3" s="1"/>
  <c r="P46" i="3"/>
  <c r="P79" i="3" s="1"/>
  <c r="P50" i="3"/>
  <c r="P83" i="3" s="1"/>
  <c r="P54" i="3"/>
  <c r="P87" i="3" s="1"/>
  <c r="P33" i="3"/>
  <c r="P35" i="3"/>
  <c r="P68" i="3" s="1"/>
  <c r="P39" i="3"/>
  <c r="P72" i="3" s="1"/>
  <c r="P43" i="3"/>
  <c r="P76" i="3" s="1"/>
  <c r="P47" i="3"/>
  <c r="P80" i="3" s="1"/>
  <c r="P51" i="3"/>
  <c r="P84" i="3" s="1"/>
  <c r="P55" i="3"/>
  <c r="P88" i="3" s="1"/>
  <c r="P36" i="3"/>
  <c r="P69" i="3" s="1"/>
  <c r="P40" i="3"/>
  <c r="P73" i="3" s="1"/>
  <c r="P44" i="3"/>
  <c r="P77" i="3" s="1"/>
  <c r="P48" i="3"/>
  <c r="P81" i="3" s="1"/>
  <c r="P52" i="3"/>
  <c r="P85" i="3" s="1"/>
  <c r="P56" i="3"/>
  <c r="P89" i="3" s="1"/>
  <c r="P37" i="3"/>
  <c r="P70" i="3" s="1"/>
  <c r="P41" i="3"/>
  <c r="P74" i="3" s="1"/>
  <c r="P45" i="3"/>
  <c r="P78" i="3" s="1"/>
  <c r="P49" i="3"/>
  <c r="P82" i="3" s="1"/>
  <c r="P53" i="3"/>
  <c r="P86" i="3" s="1"/>
  <c r="P57" i="3"/>
  <c r="P90" i="3" s="1"/>
  <c r="L34" i="3"/>
  <c r="L67" i="3" s="1"/>
  <c r="L38" i="3"/>
  <c r="L71" i="3" s="1"/>
  <c r="L42" i="3"/>
  <c r="L75" i="3" s="1"/>
  <c r="L46" i="3"/>
  <c r="L79" i="3" s="1"/>
  <c r="L50" i="3"/>
  <c r="L83" i="3" s="1"/>
  <c r="L54" i="3"/>
  <c r="L87" i="3" s="1"/>
  <c r="L33" i="3"/>
  <c r="L35" i="3"/>
  <c r="L68" i="3" s="1"/>
  <c r="L39" i="3"/>
  <c r="L72" i="3" s="1"/>
  <c r="L43" i="3"/>
  <c r="L76" i="3" s="1"/>
  <c r="L47" i="3"/>
  <c r="L80" i="3" s="1"/>
  <c r="L51" i="3"/>
  <c r="L84" i="3" s="1"/>
  <c r="L55" i="3"/>
  <c r="L88" i="3" s="1"/>
  <c r="L36" i="3"/>
  <c r="L69" i="3" s="1"/>
  <c r="L40" i="3"/>
  <c r="L73" i="3" s="1"/>
  <c r="L44" i="3"/>
  <c r="L77" i="3" s="1"/>
  <c r="L48" i="3"/>
  <c r="L81" i="3" s="1"/>
  <c r="L52" i="3"/>
  <c r="L85" i="3" s="1"/>
  <c r="L56" i="3"/>
  <c r="L89" i="3" s="1"/>
  <c r="L37" i="3"/>
  <c r="L70" i="3" s="1"/>
  <c r="L41" i="3"/>
  <c r="L74" i="3" s="1"/>
  <c r="L45" i="3"/>
  <c r="L78" i="3" s="1"/>
  <c r="L49" i="3"/>
  <c r="L82" i="3" s="1"/>
  <c r="L53" i="3"/>
  <c r="L86" i="3" s="1"/>
  <c r="L57" i="3"/>
  <c r="L90" i="3" s="1"/>
  <c r="H34" i="3"/>
  <c r="H67" i="3" s="1"/>
  <c r="H38" i="3"/>
  <c r="H71" i="3" s="1"/>
  <c r="H42" i="3"/>
  <c r="H75" i="3" s="1"/>
  <c r="H46" i="3"/>
  <c r="H79" i="3" s="1"/>
  <c r="H50" i="3"/>
  <c r="H83" i="3" s="1"/>
  <c r="H54" i="3"/>
  <c r="H87" i="3" s="1"/>
  <c r="H33" i="3"/>
  <c r="H35" i="3"/>
  <c r="H68" i="3" s="1"/>
  <c r="H39" i="3"/>
  <c r="H72" i="3" s="1"/>
  <c r="H43" i="3"/>
  <c r="H76" i="3" s="1"/>
  <c r="H47" i="3"/>
  <c r="H80" i="3" s="1"/>
  <c r="H51" i="3"/>
  <c r="H84" i="3" s="1"/>
  <c r="H55" i="3"/>
  <c r="H88" i="3" s="1"/>
  <c r="H36" i="3"/>
  <c r="H69" i="3" s="1"/>
  <c r="H40" i="3"/>
  <c r="H73" i="3" s="1"/>
  <c r="H44" i="3"/>
  <c r="H77" i="3" s="1"/>
  <c r="H48" i="3"/>
  <c r="H81" i="3" s="1"/>
  <c r="H52" i="3"/>
  <c r="H85" i="3" s="1"/>
  <c r="H56" i="3"/>
  <c r="H89" i="3" s="1"/>
  <c r="H37" i="3"/>
  <c r="H70" i="3" s="1"/>
  <c r="H41" i="3"/>
  <c r="H74" i="3" s="1"/>
  <c r="H45" i="3"/>
  <c r="H78" i="3" s="1"/>
  <c r="H49" i="3"/>
  <c r="H82" i="3" s="1"/>
  <c r="H53" i="3"/>
  <c r="H86" i="3" s="1"/>
  <c r="H57" i="3"/>
  <c r="H90" i="3" s="1"/>
  <c r="U35" i="3"/>
  <c r="U68" i="3" s="1"/>
  <c r="U39" i="3"/>
  <c r="U72" i="3" s="1"/>
  <c r="U43" i="3"/>
  <c r="U76" i="3" s="1"/>
  <c r="U47" i="3"/>
  <c r="U80" i="3" s="1"/>
  <c r="U51" i="3"/>
  <c r="U84" i="3" s="1"/>
  <c r="U55" i="3"/>
  <c r="U88" i="3" s="1"/>
  <c r="U36" i="3"/>
  <c r="U69" i="3" s="1"/>
  <c r="U40" i="3"/>
  <c r="U73" i="3" s="1"/>
  <c r="U44" i="3"/>
  <c r="U77" i="3" s="1"/>
  <c r="U48" i="3"/>
  <c r="U81" i="3" s="1"/>
  <c r="U52" i="3"/>
  <c r="U85" i="3" s="1"/>
  <c r="U56" i="3"/>
  <c r="U89" i="3" s="1"/>
  <c r="U37" i="3"/>
  <c r="U70" i="3" s="1"/>
  <c r="U41" i="3"/>
  <c r="U74" i="3" s="1"/>
  <c r="U45" i="3"/>
  <c r="U78" i="3" s="1"/>
  <c r="U49" i="3"/>
  <c r="U82" i="3" s="1"/>
  <c r="U53" i="3"/>
  <c r="U86" i="3" s="1"/>
  <c r="U57" i="3"/>
  <c r="U90" i="3" s="1"/>
  <c r="U34" i="3"/>
  <c r="U67" i="3" s="1"/>
  <c r="U38" i="3"/>
  <c r="U71" i="3" s="1"/>
  <c r="U42" i="3"/>
  <c r="U75" i="3" s="1"/>
  <c r="U46" i="3"/>
  <c r="U79" i="3" s="1"/>
  <c r="U50" i="3"/>
  <c r="U83" i="3" s="1"/>
  <c r="U54" i="3"/>
  <c r="U87" i="3" s="1"/>
  <c r="U33" i="3"/>
  <c r="Q35" i="3"/>
  <c r="Q68" i="3" s="1"/>
  <c r="Q39" i="3"/>
  <c r="Q72" i="3" s="1"/>
  <c r="Q43" i="3"/>
  <c r="Q76" i="3" s="1"/>
  <c r="Q47" i="3"/>
  <c r="Q80" i="3" s="1"/>
  <c r="Q51" i="3"/>
  <c r="Q84" i="3" s="1"/>
  <c r="Q55" i="3"/>
  <c r="Q88" i="3" s="1"/>
  <c r="Q36" i="3"/>
  <c r="Q69" i="3" s="1"/>
  <c r="Q44" i="3"/>
  <c r="Q77" i="3" s="1"/>
  <c r="Q48" i="3"/>
  <c r="Q81" i="3" s="1"/>
  <c r="Q52" i="3"/>
  <c r="Q85" i="3" s="1"/>
  <c r="Q56" i="3"/>
  <c r="Q89" i="3" s="1"/>
  <c r="Q37" i="3"/>
  <c r="Q70" i="3" s="1"/>
  <c r="Q41" i="3"/>
  <c r="Q74" i="3" s="1"/>
  <c r="Q45" i="3"/>
  <c r="Q78" i="3" s="1"/>
  <c r="Q49" i="3"/>
  <c r="Q82" i="3" s="1"/>
  <c r="Q53" i="3"/>
  <c r="Q86" i="3" s="1"/>
  <c r="Q57" i="3"/>
  <c r="Q90" i="3" s="1"/>
  <c r="Q34" i="3"/>
  <c r="Q67" i="3" s="1"/>
  <c r="Q38" i="3"/>
  <c r="Q71" i="3" s="1"/>
  <c r="Q42" i="3"/>
  <c r="Q75" i="3" s="1"/>
  <c r="Q46" i="3"/>
  <c r="Q79" i="3" s="1"/>
  <c r="Q50" i="3"/>
  <c r="Q83" i="3" s="1"/>
  <c r="Q54" i="3"/>
  <c r="Q87" i="3" s="1"/>
  <c r="Q33" i="3"/>
  <c r="M35" i="3"/>
  <c r="M39" i="3"/>
  <c r="M43" i="3"/>
  <c r="M76" i="3" s="1"/>
  <c r="M47" i="3"/>
  <c r="M80" i="3" s="1"/>
  <c r="M51" i="3"/>
  <c r="M84" i="3" s="1"/>
  <c r="M55" i="3"/>
  <c r="M88" i="3" s="1"/>
  <c r="M36" i="3"/>
  <c r="M40" i="3"/>
  <c r="M44" i="3"/>
  <c r="M77" i="3" s="1"/>
  <c r="M48" i="3"/>
  <c r="M81" i="3" s="1"/>
  <c r="M52" i="3"/>
  <c r="M85" i="3" s="1"/>
  <c r="M56" i="3"/>
  <c r="M89" i="3" s="1"/>
  <c r="M37" i="3"/>
  <c r="M45" i="3"/>
  <c r="M78" i="3" s="1"/>
  <c r="M49" i="3"/>
  <c r="M82" i="3" s="1"/>
  <c r="M53" i="3"/>
  <c r="M86" i="3" s="1"/>
  <c r="M57" i="3"/>
  <c r="M90" i="3" s="1"/>
  <c r="M34" i="3"/>
  <c r="M67" i="3" s="1"/>
  <c r="M42" i="3"/>
  <c r="M46" i="3"/>
  <c r="M79" i="3" s="1"/>
  <c r="M50" i="3"/>
  <c r="M83" i="3" s="1"/>
  <c r="M54" i="3"/>
  <c r="M87" i="3" s="1"/>
  <c r="M33" i="3"/>
  <c r="I35" i="3"/>
  <c r="I68" i="3" s="1"/>
  <c r="I39" i="3"/>
  <c r="I72" i="3" s="1"/>
  <c r="I43" i="3"/>
  <c r="I76" i="3" s="1"/>
  <c r="I47" i="3"/>
  <c r="I80" i="3" s="1"/>
  <c r="I51" i="3"/>
  <c r="I84" i="3" s="1"/>
  <c r="I55" i="3"/>
  <c r="I88" i="3" s="1"/>
  <c r="I36" i="3"/>
  <c r="I69" i="3" s="1"/>
  <c r="I40" i="3"/>
  <c r="I73" i="3" s="1"/>
  <c r="I44" i="3"/>
  <c r="I77" i="3" s="1"/>
  <c r="I48" i="3"/>
  <c r="I81" i="3" s="1"/>
  <c r="I52" i="3"/>
  <c r="I85" i="3" s="1"/>
  <c r="I56" i="3"/>
  <c r="I89" i="3" s="1"/>
  <c r="I37" i="3"/>
  <c r="I70" i="3" s="1"/>
  <c r="I41" i="3"/>
  <c r="I74" i="3" s="1"/>
  <c r="I45" i="3"/>
  <c r="I78" i="3" s="1"/>
  <c r="I49" i="3"/>
  <c r="I82" i="3" s="1"/>
  <c r="I53" i="3"/>
  <c r="I86" i="3" s="1"/>
  <c r="I57" i="3"/>
  <c r="I90" i="3" s="1"/>
  <c r="I34" i="3"/>
  <c r="I67" i="3" s="1"/>
  <c r="I38" i="3"/>
  <c r="I71" i="3" s="1"/>
  <c r="I42" i="3"/>
  <c r="I75" i="3" s="1"/>
  <c r="I46" i="3"/>
  <c r="I79" i="3" s="1"/>
  <c r="I50" i="3"/>
  <c r="I83" i="3" s="1"/>
  <c r="I54" i="3"/>
  <c r="I87" i="3" s="1"/>
  <c r="I33" i="3"/>
  <c r="G34" i="3"/>
  <c r="G35" i="3"/>
  <c r="G36" i="3"/>
  <c r="G69" i="3" s="1"/>
  <c r="G37" i="3"/>
  <c r="G70" i="3" s="1"/>
  <c r="G38" i="3"/>
  <c r="G71" i="3" s="1"/>
  <c r="G39" i="3"/>
  <c r="G72" i="3" s="1"/>
  <c r="G40" i="3"/>
  <c r="G73" i="3" s="1"/>
  <c r="G41" i="3"/>
  <c r="G74" i="3" s="1"/>
  <c r="G42" i="3"/>
  <c r="G43" i="3"/>
  <c r="G76" i="3" s="1"/>
  <c r="G44" i="3"/>
  <c r="G77" i="3" s="1"/>
  <c r="G45" i="3"/>
  <c r="G78" i="3" s="1"/>
  <c r="G46" i="3"/>
  <c r="G79" i="3" s="1"/>
  <c r="G47" i="3"/>
  <c r="G80" i="3" s="1"/>
  <c r="G48" i="3"/>
  <c r="G81" i="3" s="1"/>
  <c r="G49" i="3"/>
  <c r="G82" i="3" s="1"/>
  <c r="G50" i="3"/>
  <c r="G83" i="3" s="1"/>
  <c r="G51" i="3"/>
  <c r="G84" i="3" s="1"/>
  <c r="G52" i="3"/>
  <c r="G85" i="3" s="1"/>
  <c r="G53" i="3"/>
  <c r="G86" i="3" s="1"/>
  <c r="G54" i="3"/>
  <c r="G87" i="3" s="1"/>
  <c r="G55" i="3"/>
  <c r="G88" i="3" s="1"/>
  <c r="G56" i="3"/>
  <c r="G89" i="3" s="1"/>
  <c r="G57" i="3"/>
  <c r="G90" i="3" s="1"/>
  <c r="V60" i="3"/>
  <c r="D35" i="3"/>
  <c r="D68" i="3" s="1"/>
  <c r="D39" i="3"/>
  <c r="D72" i="3" s="1"/>
  <c r="D41" i="3"/>
  <c r="D43" i="3"/>
  <c r="D76" i="3" s="1"/>
  <c r="D45" i="3"/>
  <c r="D78" i="3" s="1"/>
  <c r="D47" i="3"/>
  <c r="D80" i="3" s="1"/>
  <c r="D49" i="3"/>
  <c r="D82" i="3" s="1"/>
  <c r="D51" i="3"/>
  <c r="D84" i="3" s="1"/>
  <c r="D53" i="3"/>
  <c r="D86" i="3" s="1"/>
  <c r="D55" i="3"/>
  <c r="D88" i="3" s="1"/>
  <c r="D57" i="3"/>
  <c r="D90" i="3" s="1"/>
  <c r="D34" i="3"/>
  <c r="D67" i="3" s="1"/>
  <c r="D36" i="3"/>
  <c r="D69" i="3" s="1"/>
  <c r="D38" i="3"/>
  <c r="D71" i="3" s="1"/>
  <c r="D40" i="3"/>
  <c r="D42" i="3"/>
  <c r="D44" i="3"/>
  <c r="D77" i="3" s="1"/>
  <c r="D46" i="3"/>
  <c r="D79" i="3" s="1"/>
  <c r="D48" i="3"/>
  <c r="D81" i="3" s="1"/>
  <c r="D50" i="3"/>
  <c r="D83" i="3" s="1"/>
  <c r="D52" i="3"/>
  <c r="D85" i="3" s="1"/>
  <c r="D54" i="3"/>
  <c r="D87" i="3" s="1"/>
  <c r="D56" i="3"/>
  <c r="D89" i="3" s="1"/>
  <c r="E35" i="3"/>
  <c r="E68" i="3" s="1"/>
  <c r="E39" i="3"/>
  <c r="E72" i="3" s="1"/>
  <c r="E41" i="3"/>
  <c r="E43" i="3"/>
  <c r="E76" i="3" s="1"/>
  <c r="E45" i="3"/>
  <c r="E78" i="3" s="1"/>
  <c r="E47" i="3"/>
  <c r="E80" i="3" s="1"/>
  <c r="E49" i="3"/>
  <c r="E82" i="3" s="1"/>
  <c r="E51" i="3"/>
  <c r="E84" i="3" s="1"/>
  <c r="E53" i="3"/>
  <c r="E86" i="3" s="1"/>
  <c r="E55" i="3"/>
  <c r="E88" i="3" s="1"/>
  <c r="E57" i="3"/>
  <c r="E90" i="3" s="1"/>
  <c r="E34" i="3"/>
  <c r="E67" i="3" s="1"/>
  <c r="E36" i="3"/>
  <c r="E69" i="3" s="1"/>
  <c r="E38" i="3"/>
  <c r="E71" i="3" s="1"/>
  <c r="E40" i="3"/>
  <c r="E42" i="3"/>
  <c r="E44" i="3"/>
  <c r="E77" i="3" s="1"/>
  <c r="E46" i="3"/>
  <c r="E79" i="3" s="1"/>
  <c r="E48" i="3"/>
  <c r="E81" i="3" s="1"/>
  <c r="E50" i="3"/>
  <c r="E83" i="3" s="1"/>
  <c r="E52" i="3"/>
  <c r="E85" i="3" s="1"/>
  <c r="E54" i="3"/>
  <c r="E87" i="3" s="1"/>
  <c r="E56" i="3"/>
  <c r="E89" i="3" s="1"/>
  <c r="E33" i="3"/>
  <c r="F5" i="2"/>
  <c r="G5" i="2" s="1"/>
  <c r="H5" i="2"/>
  <c r="D61" i="1"/>
  <c r="E61" i="1"/>
  <c r="O61" i="1"/>
  <c r="N61" i="1"/>
  <c r="S79" i="18"/>
  <c r="S87" i="18"/>
  <c r="S80" i="18"/>
  <c r="S88" i="18"/>
  <c r="S92" i="18"/>
  <c r="S85" i="18"/>
  <c r="S70" i="18"/>
  <c r="S82" i="18"/>
  <c r="S90" i="18"/>
  <c r="O71" i="18"/>
  <c r="O83" i="18"/>
  <c r="O87" i="18"/>
  <c r="O80" i="18"/>
  <c r="O84" i="18"/>
  <c r="O81" i="18"/>
  <c r="O85" i="18"/>
  <c r="O78" i="18"/>
  <c r="O82" i="18"/>
  <c r="O90" i="18"/>
  <c r="K79" i="18"/>
  <c r="K83" i="18"/>
  <c r="K88" i="18"/>
  <c r="K92" i="18"/>
  <c r="K77" i="18"/>
  <c r="K81" i="18"/>
  <c r="K78" i="18"/>
  <c r="K86" i="18"/>
  <c r="K90" i="18"/>
  <c r="G83" i="18"/>
  <c r="G91" i="18"/>
  <c r="G88" i="18"/>
  <c r="G90" i="18"/>
  <c r="T80" i="18"/>
  <c r="T84" i="18"/>
  <c r="T85" i="18"/>
  <c r="T89" i="18"/>
  <c r="T82" i="18"/>
  <c r="T90" i="18"/>
  <c r="T87" i="18"/>
  <c r="T91" i="18"/>
  <c r="P80" i="18"/>
  <c r="P92" i="18"/>
  <c r="P90" i="18"/>
  <c r="P91" i="18"/>
  <c r="L80" i="18"/>
  <c r="L78" i="18"/>
  <c r="L86" i="18"/>
  <c r="H81" i="18"/>
  <c r="H89" i="18"/>
  <c r="H82" i="18"/>
  <c r="H90" i="18"/>
  <c r="H87" i="18"/>
  <c r="U69" i="18"/>
  <c r="U73" i="18"/>
  <c r="U85" i="18"/>
  <c r="U89" i="18"/>
  <c r="U74" i="18"/>
  <c r="U78" i="18"/>
  <c r="U90" i="18"/>
  <c r="U83" i="18"/>
  <c r="U87" i="18"/>
  <c r="U80" i="18"/>
  <c r="U84" i="18"/>
  <c r="Q69" i="18"/>
  <c r="Q81" i="18"/>
  <c r="Q83" i="18"/>
  <c r="Q84" i="18"/>
  <c r="M81" i="18"/>
  <c r="M85" i="18"/>
  <c r="M86" i="18"/>
  <c r="M92" i="18"/>
  <c r="R82" i="18"/>
  <c r="R86" i="18"/>
  <c r="R87" i="18"/>
  <c r="R80" i="18"/>
  <c r="R88" i="18"/>
  <c r="R92" i="18"/>
  <c r="R69" i="18"/>
  <c r="R85" i="18"/>
  <c r="N86" i="18"/>
  <c r="N91" i="18"/>
  <c r="N84" i="18"/>
  <c r="J82" i="18"/>
  <c r="J90" i="18"/>
  <c r="J89" i="18"/>
  <c r="E85" i="18"/>
  <c r="E80" i="18"/>
  <c r="E83" i="18"/>
  <c r="F88" i="18"/>
  <c r="W76" i="8"/>
  <c r="Y76" i="8" s="1"/>
  <c r="W79" i="8"/>
  <c r="AS79" i="8" s="1"/>
  <c r="W75" i="8"/>
  <c r="AS75" i="8" s="1"/>
  <c r="W80" i="8"/>
  <c r="Y80" i="8" s="1"/>
  <c r="V61" i="18"/>
  <c r="D65" i="3"/>
  <c r="D96" i="3" s="1"/>
  <c r="D33" i="3"/>
  <c r="AF107" i="10"/>
  <c r="AJ103" i="10"/>
  <c r="AJ99" i="10"/>
  <c r="AM98" i="10"/>
  <c r="AI96" i="10"/>
  <c r="AP91" i="10"/>
  <c r="AH91" i="18"/>
  <c r="AL79" i="10"/>
  <c r="T79" i="10"/>
  <c r="AE106" i="10"/>
  <c r="AP105" i="10"/>
  <c r="AL105" i="10"/>
  <c r="AM104" i="10"/>
  <c r="AL101" i="10"/>
  <c r="AG100" i="10"/>
  <c r="AL97" i="10"/>
  <c r="AG96" i="10"/>
  <c r="AN95" i="10"/>
  <c r="AP93" i="10"/>
  <c r="AL93" i="10"/>
  <c r="AJ89" i="10"/>
  <c r="AL89" i="10"/>
  <c r="AH87" i="10"/>
  <c r="AP85" i="10"/>
  <c r="AH83" i="10"/>
  <c r="AP81" i="10"/>
  <c r="S30" i="19"/>
  <c r="O26" i="19"/>
  <c r="M9" i="19"/>
  <c r="AJ107" i="10"/>
  <c r="AM106" i="10"/>
  <c r="AF103" i="10"/>
  <c r="AM102" i="10"/>
  <c r="AF99" i="10"/>
  <c r="AE96" i="10"/>
  <c r="AF91" i="10"/>
  <c r="AI106" i="10"/>
  <c r="AF105" i="10"/>
  <c r="Q31" i="19"/>
  <c r="S20" i="19"/>
  <c r="AN104" i="10"/>
  <c r="N89" i="10"/>
  <c r="AH85" i="10"/>
  <c r="AE95" i="10"/>
  <c r="H79" i="10"/>
  <c r="S32" i="19"/>
  <c r="P27" i="19"/>
  <c r="Q25" i="19"/>
  <c r="R12" i="19"/>
  <c r="E32" i="1"/>
  <c r="V60" i="1"/>
  <c r="D60" i="1"/>
  <c r="E60" i="1"/>
  <c r="N60" i="1"/>
  <c r="R79" i="18"/>
  <c r="R76" i="18"/>
  <c r="F81" i="18"/>
  <c r="T76" i="18"/>
  <c r="R75" i="18"/>
  <c r="R72" i="18"/>
  <c r="O77" i="18"/>
  <c r="F78" i="18"/>
  <c r="L71" i="18"/>
  <c r="R78" i="18"/>
  <c r="T69" i="18"/>
  <c r="S72" i="18"/>
  <c r="T71" i="18"/>
  <c r="S75" i="18"/>
  <c r="H105" i="10"/>
  <c r="H93" i="10"/>
  <c r="AP89" i="10"/>
  <c r="T89" i="10"/>
  <c r="H89" i="10"/>
  <c r="AF85" i="10"/>
  <c r="AF81" i="10"/>
  <c r="AH75" i="10"/>
  <c r="AE64" i="15"/>
  <c r="AQ64" i="15" s="1"/>
  <c r="V64" i="15" s="1"/>
  <c r="AK62" i="15"/>
  <c r="AE102" i="10"/>
  <c r="AP101" i="10"/>
  <c r="AM100" i="10"/>
  <c r="K96" i="10"/>
  <c r="AH91" i="10"/>
  <c r="AJ85" i="10"/>
  <c r="AP77" i="10"/>
  <c r="P23" i="19"/>
  <c r="D59" i="15"/>
  <c r="W59" i="15" s="1"/>
  <c r="Y59" i="15" s="1"/>
  <c r="AE98" i="10"/>
  <c r="AP97" i="10"/>
  <c r="AM96" i="10"/>
  <c r="AN87" i="10"/>
  <c r="AN83" i="10"/>
  <c r="AN79" i="10"/>
  <c r="AN100" i="10"/>
  <c r="AF96" i="10"/>
  <c r="AF88" i="10"/>
  <c r="AH76" i="10"/>
  <c r="N22" i="19"/>
  <c r="R19" i="19"/>
  <c r="Q8" i="19"/>
  <c r="AH107" i="10"/>
  <c r="AK106" i="10"/>
  <c r="E106" i="10"/>
  <c r="AJ105" i="10"/>
  <c r="T105" i="10"/>
  <c r="K104" i="10"/>
  <c r="V104" i="10" s="1"/>
  <c r="AI102" i="10"/>
  <c r="AF101" i="10"/>
  <c r="H101" i="10"/>
  <c r="K100" i="10"/>
  <c r="V100" i="10" s="1"/>
  <c r="AI98" i="10"/>
  <c r="AF97" i="10"/>
  <c r="H97" i="10"/>
  <c r="AN96" i="10"/>
  <c r="G96" i="10"/>
  <c r="AH95" i="10"/>
  <c r="N95" i="10"/>
  <c r="V95" i="10" s="1"/>
  <c r="AJ93" i="10"/>
  <c r="T93" i="10"/>
  <c r="AF89" i="10"/>
  <c r="AJ81" i="10"/>
  <c r="T81" i="10"/>
  <c r="AL77" i="10"/>
  <c r="AN75" i="10"/>
  <c r="AN107" i="10"/>
  <c r="AO106" i="10"/>
  <c r="AG104" i="10"/>
  <c r="AH103" i="10"/>
  <c r="AK102" i="10"/>
  <c r="AJ101" i="10"/>
  <c r="AF100" i="10"/>
  <c r="AH99" i="10"/>
  <c r="AK98" i="10"/>
  <c r="AJ97" i="10"/>
  <c r="AO107" i="10"/>
  <c r="AG107" i="10"/>
  <c r="AK107" i="10"/>
  <c r="AP106" i="10"/>
  <c r="AH106" i="10"/>
  <c r="AL106" i="10"/>
  <c r="AO105" i="10"/>
  <c r="AG105" i="10"/>
  <c r="AK105" i="10"/>
  <c r="AO103" i="10"/>
  <c r="AG103" i="10"/>
  <c r="AK103" i="10"/>
  <c r="AP102" i="10"/>
  <c r="AH102" i="10"/>
  <c r="AL102" i="10"/>
  <c r="AO101" i="10"/>
  <c r="AG101" i="10"/>
  <c r="AK101" i="10"/>
  <c r="AO99" i="10"/>
  <c r="AG99" i="10"/>
  <c r="AK99" i="10"/>
  <c r="AP98" i="10"/>
  <c r="AH98" i="10"/>
  <c r="AL98" i="10"/>
  <c r="AO97" i="10"/>
  <c r="AG97" i="10"/>
  <c r="AK97" i="10"/>
  <c r="AH94" i="10"/>
  <c r="AF94" i="10"/>
  <c r="AN92" i="10"/>
  <c r="AJ90" i="10"/>
  <c r="AN90" i="10"/>
  <c r="AF90" i="10"/>
  <c r="AL88" i="10"/>
  <c r="AJ86" i="10"/>
  <c r="AJ82" i="10"/>
  <c r="AH82" i="10"/>
  <c r="AF82" i="10"/>
  <c r="AP80" i="10"/>
  <c r="AH80" i="10"/>
  <c r="AH78" i="10"/>
  <c r="AF78" i="10"/>
  <c r="AP76" i="10"/>
  <c r="AN76" i="10"/>
  <c r="AN103" i="10"/>
  <c r="AO102" i="10"/>
  <c r="AN99" i="10"/>
  <c r="AO98" i="10"/>
  <c r="AN91" i="10"/>
  <c r="AL85" i="10"/>
  <c r="AF77" i="10"/>
  <c r="AF104" i="10"/>
  <c r="M21" i="19"/>
  <c r="AN106" i="10"/>
  <c r="M25" i="19"/>
  <c r="AF106" i="10"/>
  <c r="AH105" i="10"/>
  <c r="AP103" i="10"/>
  <c r="AN102" i="10"/>
  <c r="AF102" i="10"/>
  <c r="AH101" i="10"/>
  <c r="AP99" i="10"/>
  <c r="AN98" i="10"/>
  <c r="AF98" i="10"/>
  <c r="AH97" i="10"/>
  <c r="AJ94" i="10"/>
  <c r="AN88" i="10"/>
  <c r="AN81" i="10"/>
  <c r="M80" i="10"/>
  <c r="AJ75" i="10"/>
  <c r="N27" i="19"/>
  <c r="Q21" i="19"/>
  <c r="N18" i="19"/>
  <c r="AJ104" i="10"/>
  <c r="AJ100" i="10"/>
  <c r="AJ96" i="10"/>
  <c r="AI95" i="10"/>
  <c r="AH92" i="10"/>
  <c r="AH90" i="10"/>
  <c r="I88" i="10"/>
  <c r="AF86" i="10"/>
  <c r="AL84" i="10"/>
  <c r="AF83" i="10"/>
  <c r="AJ80" i="10"/>
  <c r="M23" i="19"/>
  <c r="O18" i="19"/>
  <c r="AJ92" i="18"/>
  <c r="AL103" i="10"/>
  <c r="T103" i="10"/>
  <c r="P103" i="10"/>
  <c r="L103" i="10"/>
  <c r="H103" i="10"/>
  <c r="D103" i="10"/>
  <c r="W103" i="10" s="1"/>
  <c r="Y103" i="10" s="1"/>
  <c r="Z103" i="10" s="1"/>
  <c r="AA103" i="10" s="1"/>
  <c r="AJ102" i="10"/>
  <c r="AL99" i="10"/>
  <c r="T99" i="10"/>
  <c r="P99" i="10"/>
  <c r="L99" i="10"/>
  <c r="H99" i="10"/>
  <c r="D99" i="10"/>
  <c r="W99" i="10" s="1"/>
  <c r="AR99" i="10" s="1"/>
  <c r="AJ98" i="10"/>
  <c r="AM95" i="10"/>
  <c r="AP92" i="10"/>
  <c r="AJ91" i="10"/>
  <c r="AP90" i="10"/>
  <c r="S90" i="10"/>
  <c r="AN86" i="10"/>
  <c r="AL82" i="10"/>
  <c r="O82" i="10"/>
  <c r="AJ78" i="10"/>
  <c r="N28" i="19"/>
  <c r="N24" i="19"/>
  <c r="P18" i="19"/>
  <c r="Y96" i="10"/>
  <c r="Z96" i="10" s="1"/>
  <c r="AA96" i="10" s="1"/>
  <c r="AR96" i="10"/>
  <c r="Y104" i="10"/>
  <c r="Z104" i="10" s="1"/>
  <c r="AA104" i="10" s="1"/>
  <c r="AR104" i="10"/>
  <c r="AL107" i="10"/>
  <c r="R32" i="19"/>
  <c r="M29" i="19"/>
  <c r="S22" i="19"/>
  <c r="O27" i="19"/>
  <c r="AP107" i="10"/>
  <c r="L107" i="10"/>
  <c r="H107" i="10"/>
  <c r="D107" i="10"/>
  <c r="W107" i="10" s="1"/>
  <c r="AR107" i="10" s="1"/>
  <c r="AJ106" i="10"/>
  <c r="S33" i="19"/>
  <c r="P24" i="19"/>
  <c r="P10" i="19"/>
  <c r="Y100" i="10"/>
  <c r="Z100" i="10" s="1"/>
  <c r="AA100" i="10" s="1"/>
  <c r="AR100" i="10"/>
  <c r="T107" i="10"/>
  <c r="P107" i="10"/>
  <c r="N21" i="19"/>
  <c r="O9" i="19"/>
  <c r="R31" i="19"/>
  <c r="O29" i="19"/>
  <c r="O25" i="19"/>
  <c r="P19" i="19"/>
  <c r="R11" i="19"/>
  <c r="P9" i="19"/>
  <c r="AF75" i="10"/>
  <c r="Q30" i="19"/>
  <c r="P29" i="19"/>
  <c r="P25" i="19"/>
  <c r="R23" i="19"/>
  <c r="M17" i="19"/>
  <c r="S16" i="19"/>
  <c r="Q15" i="19"/>
  <c r="O12" i="19"/>
  <c r="Y77" i="10"/>
  <c r="AW77" i="10" s="1"/>
  <c r="AR77" i="10"/>
  <c r="Y106" i="10"/>
  <c r="Z106" i="10" s="1"/>
  <c r="AA106" i="10" s="1"/>
  <c r="AR106" i="10"/>
  <c r="Y98" i="10"/>
  <c r="Z98" i="10" s="1"/>
  <c r="AA98" i="10" s="1"/>
  <c r="AR98" i="10"/>
  <c r="Y102" i="10"/>
  <c r="Z102" i="10" s="1"/>
  <c r="AA102" i="10" s="1"/>
  <c r="AR102" i="10"/>
  <c r="Y93" i="10"/>
  <c r="Z93" i="10" s="1"/>
  <c r="AA93" i="10" s="1"/>
  <c r="AR93" i="10"/>
  <c r="W74" i="15"/>
  <c r="AR74" i="15" s="1"/>
  <c r="W73" i="15"/>
  <c r="AR73" i="15" s="1"/>
  <c r="W69" i="15"/>
  <c r="AR69" i="15" s="1"/>
  <c r="W66" i="15"/>
  <c r="AR66" i="15" s="1"/>
  <c r="Y62" i="15"/>
  <c r="Z62" i="15" s="1"/>
  <c r="AA62" i="15" s="1"/>
  <c r="O15" i="19"/>
  <c r="W82" i="15"/>
  <c r="Y82" i="15" s="1"/>
  <c r="W72" i="15"/>
  <c r="Y72" i="15" s="1"/>
  <c r="W64" i="15"/>
  <c r="Y64" i="15" s="1"/>
  <c r="R33" i="19"/>
  <c r="M27" i="19"/>
  <c r="Q23" i="19"/>
  <c r="O16" i="19"/>
  <c r="P11" i="19"/>
  <c r="Q10" i="19"/>
  <c r="W71" i="15"/>
  <c r="AR71" i="15" s="1"/>
  <c r="W68" i="15"/>
  <c r="AR68" i="15" s="1"/>
  <c r="AK63" i="15"/>
  <c r="AE58" i="15"/>
  <c r="AQ58" i="15" s="1"/>
  <c r="I71" i="10"/>
  <c r="P28" i="19"/>
  <c r="S24" i="19"/>
  <c r="Q22" i="19"/>
  <c r="O19" i="19"/>
  <c r="M13" i="19"/>
  <c r="S12" i="19"/>
  <c r="O7" i="19"/>
  <c r="W70" i="15"/>
  <c r="Y70" i="15" s="1"/>
  <c r="W67" i="15"/>
  <c r="AR67" i="15" s="1"/>
  <c r="W65" i="15"/>
  <c r="AR65" i="15" s="1"/>
  <c r="U71" i="10"/>
  <c r="E71" i="10"/>
  <c r="O24" i="19"/>
  <c r="M14" i="19"/>
  <c r="S13" i="19"/>
  <c r="N12" i="19"/>
  <c r="Q3" i="19"/>
  <c r="D94" i="15"/>
  <c r="W58" i="15"/>
  <c r="AR64" i="15"/>
  <c r="Y81" i="10"/>
  <c r="AS81" i="10" s="1"/>
  <c r="AR81" i="10"/>
  <c r="AR59" i="15"/>
  <c r="Y79" i="10"/>
  <c r="AS79" i="10" s="1"/>
  <c r="AR79" i="10"/>
  <c r="Y105" i="10"/>
  <c r="Z105" i="10" s="1"/>
  <c r="AA105" i="10" s="1"/>
  <c r="AR105" i="10"/>
  <c r="AR103" i="10"/>
  <c r="Y101" i="10"/>
  <c r="Z101" i="10" s="1"/>
  <c r="AA101" i="10" s="1"/>
  <c r="AR101" i="10"/>
  <c r="Y99" i="10"/>
  <c r="Z99" i="10" s="1"/>
  <c r="AA99" i="10" s="1"/>
  <c r="Y97" i="10"/>
  <c r="Z97" i="10" s="1"/>
  <c r="AA97" i="10" s="1"/>
  <c r="AR97" i="10"/>
  <c r="Y95" i="10"/>
  <c r="Z95" i="10" s="1"/>
  <c r="AA95" i="10" s="1"/>
  <c r="AR95" i="10"/>
  <c r="Y91" i="10"/>
  <c r="Z91" i="10" s="1"/>
  <c r="AA91" i="10" s="1"/>
  <c r="AR91" i="10"/>
  <c r="AR87" i="10"/>
  <c r="Y87" i="10"/>
  <c r="AR83" i="10"/>
  <c r="Y83" i="10"/>
  <c r="AW83" i="10" s="1"/>
  <c r="AR75" i="10"/>
  <c r="Y75" i="10"/>
  <c r="O6" i="19"/>
  <c r="S4" i="19"/>
  <c r="D63" i="15"/>
  <c r="W63" i="15" s="1"/>
  <c r="AP87" i="18"/>
  <c r="AM107" i="10"/>
  <c r="AI107" i="10"/>
  <c r="AE107" i="10"/>
  <c r="AG106" i="10"/>
  <c r="S106" i="10"/>
  <c r="O106" i="10"/>
  <c r="K106" i="10"/>
  <c r="G106" i="10"/>
  <c r="AM105" i="10"/>
  <c r="AI105" i="10"/>
  <c r="AE105" i="10"/>
  <c r="AO104" i="10"/>
  <c r="AK104" i="10"/>
  <c r="AM103" i="10"/>
  <c r="AI103" i="10"/>
  <c r="AE103" i="10"/>
  <c r="AG102" i="10"/>
  <c r="S102" i="10"/>
  <c r="O102" i="10"/>
  <c r="K102" i="10"/>
  <c r="G102" i="10"/>
  <c r="AM101" i="10"/>
  <c r="AI101" i="10"/>
  <c r="AE101" i="10"/>
  <c r="AO100" i="10"/>
  <c r="AK100" i="10"/>
  <c r="AM99" i="10"/>
  <c r="AI99" i="10"/>
  <c r="AE99" i="10"/>
  <c r="AG98" i="10"/>
  <c r="S98" i="10"/>
  <c r="O98" i="10"/>
  <c r="K98" i="10"/>
  <c r="G98" i="10"/>
  <c r="AM97" i="10"/>
  <c r="AI97" i="10"/>
  <c r="AE97" i="10"/>
  <c r="AO96" i="10"/>
  <c r="AK96" i="10"/>
  <c r="Q96" i="10"/>
  <c r="AJ95" i="10"/>
  <c r="AF95" i="10"/>
  <c r="AL94" i="10"/>
  <c r="O94" i="10"/>
  <c r="G94" i="10"/>
  <c r="AN93" i="10"/>
  <c r="AJ92" i="10"/>
  <c r="M92" i="10"/>
  <c r="AL91" i="10"/>
  <c r="T91" i="10"/>
  <c r="H91" i="10"/>
  <c r="AR89" i="10"/>
  <c r="AP88" i="10"/>
  <c r="AH88" i="10"/>
  <c r="AJ87" i="10"/>
  <c r="AP86" i="10"/>
  <c r="AH86" i="10"/>
  <c r="S86" i="10"/>
  <c r="N85" i="10"/>
  <c r="AN84" i="10"/>
  <c r="AF84" i="10"/>
  <c r="AP83" i="10"/>
  <c r="AN82" i="10"/>
  <c r="AH81" i="10"/>
  <c r="AL80" i="10"/>
  <c r="AL78" i="10"/>
  <c r="O78" i="10"/>
  <c r="G78" i="10"/>
  <c r="AN77" i="10"/>
  <c r="AJ76" i="10"/>
  <c r="U76" i="10"/>
  <c r="M76" i="10"/>
  <c r="E76" i="10"/>
  <c r="AL75" i="10"/>
  <c r="T75" i="10"/>
  <c r="H75" i="10"/>
  <c r="M71" i="10"/>
  <c r="O28" i="19"/>
  <c r="P26" i="19"/>
  <c r="R22" i="19"/>
  <c r="M22" i="19"/>
  <c r="S21" i="19"/>
  <c r="Q19" i="19"/>
  <c r="Q18" i="19"/>
  <c r="S17" i="19"/>
  <c r="R16" i="19"/>
  <c r="P15" i="19"/>
  <c r="N14" i="19"/>
  <c r="Q11" i="19"/>
  <c r="Q9" i="19"/>
  <c r="S8" i="19"/>
  <c r="Q7" i="19"/>
  <c r="Q6" i="19"/>
  <c r="O5" i="19"/>
  <c r="M4" i="19"/>
  <c r="S3" i="19"/>
  <c r="W81" i="15"/>
  <c r="AR81" i="15" s="1"/>
  <c r="W80" i="15"/>
  <c r="Y80" i="15" s="1"/>
  <c r="W79" i="15"/>
  <c r="Y79" i="15" s="1"/>
  <c r="W78" i="15"/>
  <c r="AR78" i="15" s="1"/>
  <c r="W77" i="15"/>
  <c r="AR77" i="15" s="1"/>
  <c r="W76" i="15"/>
  <c r="AR76" i="15" s="1"/>
  <c r="V75" i="15"/>
  <c r="AK58" i="15"/>
  <c r="D54" i="15"/>
  <c r="AN105" i="10"/>
  <c r="R105" i="10"/>
  <c r="J105" i="10"/>
  <c r="F105" i="10"/>
  <c r="AP104" i="10"/>
  <c r="AL104" i="10"/>
  <c r="AH104" i="10"/>
  <c r="AN101" i="10"/>
  <c r="R101" i="10"/>
  <c r="J101" i="10"/>
  <c r="F101" i="10"/>
  <c r="AP100" i="10"/>
  <c r="AL100" i="10"/>
  <c r="AH100" i="10"/>
  <c r="AN97" i="10"/>
  <c r="R97" i="10"/>
  <c r="J97" i="10"/>
  <c r="F97" i="10"/>
  <c r="AP96" i="10"/>
  <c r="AL96" i="10"/>
  <c r="AH96" i="10"/>
  <c r="E96" i="10"/>
  <c r="AO95" i="10"/>
  <c r="AK95" i="10"/>
  <c r="AG95" i="10"/>
  <c r="AN94" i="10"/>
  <c r="AH93" i="10"/>
  <c r="AL92" i="10"/>
  <c r="AL90" i="10"/>
  <c r="O90" i="10"/>
  <c r="G90" i="10"/>
  <c r="AN89" i="10"/>
  <c r="AJ88" i="10"/>
  <c r="AL87" i="10"/>
  <c r="H87" i="10"/>
  <c r="AR85" i="10"/>
  <c r="AP84" i="10"/>
  <c r="AH84" i="10"/>
  <c r="AJ83" i="10"/>
  <c r="AP82" i="10"/>
  <c r="S82" i="10"/>
  <c r="AN80" i="10"/>
  <c r="AF80" i="10"/>
  <c r="AP79" i="10"/>
  <c r="AN78" i="10"/>
  <c r="AH77" i="10"/>
  <c r="AL76" i="10"/>
  <c r="Q71" i="10"/>
  <c r="Q26" i="19"/>
  <c r="Q24" i="19"/>
  <c r="M24" i="19"/>
  <c r="S23" i="19"/>
  <c r="O21" i="19"/>
  <c r="P20" i="19"/>
  <c r="M19" i="19"/>
  <c r="S18" i="19"/>
  <c r="O14" i="19"/>
  <c r="O13" i="19"/>
  <c r="P12" i="19"/>
  <c r="M11" i="19"/>
  <c r="S10" i="19"/>
  <c r="N10" i="19"/>
  <c r="S9" i="19"/>
  <c r="N9" i="19"/>
  <c r="M8" i="19"/>
  <c r="S7" i="19"/>
  <c r="M7" i="19"/>
  <c r="S6" i="19"/>
  <c r="Q5" i="19"/>
  <c r="O4" i="19"/>
  <c r="M3" i="19"/>
  <c r="W75" i="15"/>
  <c r="AI104" i="10"/>
  <c r="AE104" i="10"/>
  <c r="AI100" i="10"/>
  <c r="AE100" i="10"/>
  <c r="AP95" i="10"/>
  <c r="AL95" i="10"/>
  <c r="AF92" i="10"/>
  <c r="AL86" i="10"/>
  <c r="AJ84" i="10"/>
  <c r="AL83" i="10"/>
  <c r="AP78" i="10"/>
  <c r="AF76" i="10"/>
  <c r="S71" i="10"/>
  <c r="O71" i="10"/>
  <c r="K71" i="10"/>
  <c r="G71" i="10"/>
  <c r="M28" i="19"/>
  <c r="N26" i="19"/>
  <c r="Q20" i="19"/>
  <c r="M20" i="19"/>
  <c r="S19" i="19"/>
  <c r="O17" i="19"/>
  <c r="M16" i="19"/>
  <c r="S15" i="19"/>
  <c r="M15" i="19"/>
  <c r="R13" i="19"/>
  <c r="Q12" i="19"/>
  <c r="O11" i="19"/>
  <c r="O10" i="19"/>
  <c r="O8" i="19"/>
  <c r="M6" i="19"/>
  <c r="S5" i="19"/>
  <c r="O3" i="19"/>
  <c r="J77" i="18"/>
  <c r="M88" i="1"/>
  <c r="M84" i="1"/>
  <c r="M80" i="1"/>
  <c r="M76" i="1"/>
  <c r="M72" i="1"/>
  <c r="M68" i="1"/>
  <c r="F90" i="18"/>
  <c r="F86" i="18"/>
  <c r="M79" i="18"/>
  <c r="M76" i="18"/>
  <c r="H74" i="18"/>
  <c r="F69" i="18"/>
  <c r="F91" i="18"/>
  <c r="I88" i="18"/>
  <c r="F87" i="18"/>
  <c r="P69" i="18"/>
  <c r="P74" i="18"/>
  <c r="L74" i="18"/>
  <c r="K73" i="18"/>
  <c r="L69" i="18"/>
  <c r="L79" i="18"/>
  <c r="L92" i="18"/>
  <c r="L90" i="18"/>
  <c r="L87" i="18"/>
  <c r="L85" i="18"/>
  <c r="L83" i="18"/>
  <c r="L81" i="18"/>
  <c r="AL90" i="18"/>
  <c r="F33" i="18"/>
  <c r="G33" i="18" s="1"/>
  <c r="E67" i="18"/>
  <c r="E98" i="18" s="1"/>
  <c r="D67" i="18"/>
  <c r="D98" i="18" s="1"/>
  <c r="AP82" i="18"/>
  <c r="Y75" i="8"/>
  <c r="Y79" i="8"/>
  <c r="W84" i="8"/>
  <c r="AS84" i="8" s="1"/>
  <c r="W82" i="8"/>
  <c r="Y82" i="8" s="1"/>
  <c r="Z82" i="8" s="1"/>
  <c r="W78" i="8"/>
  <c r="Y78" i="8" s="1"/>
  <c r="W74" i="8"/>
  <c r="AS74" i="8" s="1"/>
  <c r="Y84" i="8"/>
  <c r="AT84" i="8" s="1"/>
  <c r="AS80" i="8"/>
  <c r="AR80" i="8"/>
  <c r="AR78" i="8"/>
  <c r="AR84" i="8"/>
  <c r="AR79" i="8"/>
  <c r="AR77" i="8"/>
  <c r="A81" i="3"/>
  <c r="E65" i="3"/>
  <c r="E96" i="3" s="1"/>
  <c r="F32" i="3"/>
  <c r="I67" i="1"/>
  <c r="I91" i="1"/>
  <c r="G89" i="1"/>
  <c r="I87" i="1"/>
  <c r="AN86" i="1"/>
  <c r="G85" i="1"/>
  <c r="I83" i="1"/>
  <c r="G81" i="1"/>
  <c r="AN78" i="1"/>
  <c r="G77" i="1"/>
  <c r="I75" i="1"/>
  <c r="I71" i="1"/>
  <c r="G91" i="1"/>
  <c r="I89" i="1"/>
  <c r="G87" i="1"/>
  <c r="I85" i="1"/>
  <c r="G83" i="1"/>
  <c r="I81" i="1"/>
  <c r="I77" i="1"/>
  <c r="G75" i="1"/>
  <c r="I73" i="1"/>
  <c r="I69" i="1"/>
  <c r="F90" i="1"/>
  <c r="F88" i="1"/>
  <c r="F86" i="1"/>
  <c r="H68" i="1"/>
  <c r="F68" i="1"/>
  <c r="H90" i="1"/>
  <c r="H88" i="1"/>
  <c r="H86" i="1"/>
  <c r="H84" i="1"/>
  <c r="F84" i="1"/>
  <c r="H82" i="1"/>
  <c r="F82" i="1"/>
  <c r="H80" i="1"/>
  <c r="F80" i="1"/>
  <c r="H72" i="1"/>
  <c r="F72" i="1"/>
  <c r="H91" i="1"/>
  <c r="F91" i="1"/>
  <c r="I90" i="1"/>
  <c r="G90" i="1"/>
  <c r="H89" i="1"/>
  <c r="F89" i="1"/>
  <c r="I88" i="1"/>
  <c r="G88" i="1"/>
  <c r="H87" i="1"/>
  <c r="F87" i="1"/>
  <c r="I86" i="1"/>
  <c r="G86" i="1"/>
  <c r="H85" i="1"/>
  <c r="F85" i="1"/>
  <c r="I84" i="1"/>
  <c r="G84" i="1"/>
  <c r="H83" i="1"/>
  <c r="F83" i="1"/>
  <c r="I82" i="1"/>
  <c r="G82" i="1"/>
  <c r="H81" i="1"/>
  <c r="F81" i="1"/>
  <c r="I80" i="1"/>
  <c r="G80" i="1"/>
  <c r="H77" i="1"/>
  <c r="F77" i="1"/>
  <c r="I76" i="1"/>
  <c r="H75" i="1"/>
  <c r="F75" i="1"/>
  <c r="I74" i="1"/>
  <c r="H73" i="1"/>
  <c r="F73" i="1"/>
  <c r="I72" i="1"/>
  <c r="H71" i="1"/>
  <c r="F71" i="1"/>
  <c r="I70" i="1"/>
  <c r="M91" i="1"/>
  <c r="M89" i="1"/>
  <c r="M87" i="1"/>
  <c r="M85" i="1"/>
  <c r="M83" i="1"/>
  <c r="M81" i="1"/>
  <c r="M77" i="1"/>
  <c r="M75" i="1"/>
  <c r="L67" i="1"/>
  <c r="J67" i="1"/>
  <c r="K91" i="1"/>
  <c r="K90" i="1"/>
  <c r="K89" i="1"/>
  <c r="K88" i="1"/>
  <c r="K87" i="1"/>
  <c r="K86" i="1"/>
  <c r="K85" i="1"/>
  <c r="K84" i="1"/>
  <c r="K83" i="1"/>
  <c r="K82" i="1"/>
  <c r="K81" i="1"/>
  <c r="K80" i="1"/>
  <c r="K77" i="1"/>
  <c r="K76" i="1"/>
  <c r="K75" i="1"/>
  <c r="K74" i="1"/>
  <c r="K72" i="1"/>
  <c r="K71" i="1"/>
  <c r="K70" i="1"/>
  <c r="K68" i="1"/>
  <c r="L91" i="1"/>
  <c r="J91" i="1"/>
  <c r="L90" i="1"/>
  <c r="J90" i="1"/>
  <c r="L89" i="1"/>
  <c r="J89" i="1"/>
  <c r="L88" i="1"/>
  <c r="J88" i="1"/>
  <c r="L87" i="1"/>
  <c r="J87" i="1"/>
  <c r="L86" i="1"/>
  <c r="J86" i="1"/>
  <c r="L85" i="1"/>
  <c r="J85" i="1"/>
  <c r="L84" i="1"/>
  <c r="J84" i="1"/>
  <c r="L83" i="1"/>
  <c r="J83" i="1"/>
  <c r="L82" i="1"/>
  <c r="J82" i="1"/>
  <c r="L81" i="1"/>
  <c r="J81" i="1"/>
  <c r="L80" i="1"/>
  <c r="J80" i="1"/>
  <c r="L77" i="1"/>
  <c r="J77" i="1"/>
  <c r="L76" i="1"/>
  <c r="J76" i="1"/>
  <c r="L75" i="1"/>
  <c r="J75" i="1"/>
  <c r="L74" i="1"/>
  <c r="J74" i="1"/>
  <c r="L72" i="1"/>
  <c r="J72" i="1"/>
  <c r="L71" i="1"/>
  <c r="J71" i="1"/>
  <c r="L70" i="1"/>
  <c r="J70" i="1"/>
  <c r="E66" i="1"/>
  <c r="E97" i="1" s="1"/>
  <c r="F32" i="1"/>
  <c r="AN90" i="1"/>
  <c r="AH90" i="1"/>
  <c r="AH86" i="1"/>
  <c r="Y81" i="15"/>
  <c r="Z89" i="10"/>
  <c r="AA89" i="10" s="1"/>
  <c r="AS89" i="10"/>
  <c r="AW89" i="10"/>
  <c r="Z81" i="10"/>
  <c r="AA81" i="10" s="1"/>
  <c r="AW93" i="10"/>
  <c r="Z85" i="10"/>
  <c r="AA85" i="10" s="1"/>
  <c r="AS85" i="10"/>
  <c r="AW85" i="10"/>
  <c r="Z77" i="10"/>
  <c r="AA77" i="10" s="1"/>
  <c r="P22" i="19"/>
  <c r="N25" i="19"/>
  <c r="R34" i="19"/>
  <c r="AW105" i="10"/>
  <c r="AS105" i="10"/>
  <c r="AW104" i="10"/>
  <c r="AW101" i="10"/>
  <c r="AS101" i="10"/>
  <c r="AW97" i="10"/>
  <c r="AP94" i="10"/>
  <c r="Q16" i="19"/>
  <c r="S14" i="19"/>
  <c r="M10" i="19"/>
  <c r="Z87" i="10"/>
  <c r="AA87" i="10" s="1"/>
  <c r="AS87" i="10"/>
  <c r="AW87" i="10"/>
  <c r="Z79" i="10"/>
  <c r="AA79" i="10" s="1"/>
  <c r="Z75" i="10"/>
  <c r="AA75" i="10" s="1"/>
  <c r="AS75" i="10"/>
  <c r="AW75" i="10"/>
  <c r="P94" i="10"/>
  <c r="AI94" i="10"/>
  <c r="AO94" i="10"/>
  <c r="J94" i="10"/>
  <c r="AG94" i="10"/>
  <c r="AM94" i="10"/>
  <c r="D94" i="10"/>
  <c r="AE94" i="10"/>
  <c r="AK94" i="10"/>
  <c r="AI93" i="10"/>
  <c r="AO93" i="10"/>
  <c r="AG93" i="10"/>
  <c r="AM93" i="10"/>
  <c r="AE93" i="10"/>
  <c r="AK93" i="10"/>
  <c r="P92" i="10"/>
  <c r="AI92" i="10"/>
  <c r="AO92" i="10"/>
  <c r="J92" i="10"/>
  <c r="AG92" i="10"/>
  <c r="AM92" i="10"/>
  <c r="D92" i="10"/>
  <c r="AE92" i="10"/>
  <c r="AK92" i="10"/>
  <c r="AI91" i="10"/>
  <c r="AO91" i="10"/>
  <c r="AG91" i="10"/>
  <c r="AM91" i="10"/>
  <c r="AE91" i="10"/>
  <c r="AK91" i="10"/>
  <c r="P90" i="10"/>
  <c r="AI90" i="10"/>
  <c r="AO90" i="10"/>
  <c r="J90" i="10"/>
  <c r="AG90" i="10"/>
  <c r="AM90" i="10"/>
  <c r="D90" i="10"/>
  <c r="W90" i="10" s="1"/>
  <c r="AE90" i="10"/>
  <c r="AK90" i="10"/>
  <c r="AI89" i="10"/>
  <c r="AO89" i="10"/>
  <c r="AG89" i="10"/>
  <c r="AM89" i="10"/>
  <c r="AE89" i="10"/>
  <c r="AK89" i="10"/>
  <c r="P88" i="10"/>
  <c r="AI88" i="10"/>
  <c r="AO88" i="10"/>
  <c r="J88" i="10"/>
  <c r="AG88" i="10"/>
  <c r="AM88" i="10"/>
  <c r="D88" i="10"/>
  <c r="W88" i="10" s="1"/>
  <c r="AE88" i="10"/>
  <c r="AK88" i="10"/>
  <c r="AI87" i="10"/>
  <c r="AO87" i="10"/>
  <c r="AG87" i="10"/>
  <c r="AM87" i="10"/>
  <c r="AE87" i="10"/>
  <c r="AK87" i="10"/>
  <c r="P86" i="10"/>
  <c r="AI86" i="10"/>
  <c r="AO86" i="10"/>
  <c r="J86" i="10"/>
  <c r="AG86" i="10"/>
  <c r="AM86" i="10"/>
  <c r="D86" i="10"/>
  <c r="W86" i="10" s="1"/>
  <c r="AE86" i="10"/>
  <c r="AK86" i="10"/>
  <c r="AI85" i="10"/>
  <c r="AO85" i="10"/>
  <c r="AG85" i="10"/>
  <c r="AM85" i="10"/>
  <c r="AE85" i="10"/>
  <c r="AK85" i="10"/>
  <c r="P84" i="10"/>
  <c r="AI84" i="10"/>
  <c r="AO84" i="10"/>
  <c r="J84" i="10"/>
  <c r="AG84" i="10"/>
  <c r="AM84" i="10"/>
  <c r="D84" i="10"/>
  <c r="W84" i="10" s="1"/>
  <c r="AE84" i="10"/>
  <c r="AK84" i="10"/>
  <c r="AI83" i="10"/>
  <c r="AO83" i="10"/>
  <c r="AG83" i="10"/>
  <c r="AM83" i="10"/>
  <c r="AE83" i="10"/>
  <c r="AK83" i="10"/>
  <c r="P82" i="10"/>
  <c r="AI82" i="10"/>
  <c r="AO82" i="10"/>
  <c r="J82" i="10"/>
  <c r="AG82" i="10"/>
  <c r="AM82" i="10"/>
  <c r="D82" i="10"/>
  <c r="W82" i="10" s="1"/>
  <c r="AE82" i="10"/>
  <c r="AK82" i="10"/>
  <c r="AI81" i="10"/>
  <c r="AO81" i="10"/>
  <c r="AG81" i="10"/>
  <c r="AM81" i="10"/>
  <c r="AE81" i="10"/>
  <c r="AK81" i="10"/>
  <c r="P80" i="10"/>
  <c r="AI80" i="10"/>
  <c r="AO80" i="10"/>
  <c r="J80" i="10"/>
  <c r="AG80" i="10"/>
  <c r="AM80" i="10"/>
  <c r="D80" i="10"/>
  <c r="W80" i="10" s="1"/>
  <c r="AE80" i="10"/>
  <c r="AK80" i="10"/>
  <c r="AI79" i="10"/>
  <c r="AO79" i="10"/>
  <c r="AG79" i="10"/>
  <c r="AM79" i="10"/>
  <c r="AE79" i="10"/>
  <c r="AK79" i="10"/>
  <c r="P78" i="10"/>
  <c r="AI78" i="10"/>
  <c r="AO78" i="10"/>
  <c r="J78" i="10"/>
  <c r="AG78" i="10"/>
  <c r="AM78" i="10"/>
  <c r="D78" i="10"/>
  <c r="W78" i="10" s="1"/>
  <c r="AE78" i="10"/>
  <c r="AK78" i="10"/>
  <c r="AI77" i="10"/>
  <c r="AO77" i="10"/>
  <c r="AG77" i="10"/>
  <c r="AM77" i="10"/>
  <c r="AE77" i="10"/>
  <c r="AK77" i="10"/>
  <c r="T71" i="10"/>
  <c r="T76" i="10"/>
  <c r="R71" i="10"/>
  <c r="R76" i="10"/>
  <c r="P71" i="10"/>
  <c r="P76" i="10"/>
  <c r="AI76" i="10"/>
  <c r="AO76" i="10"/>
  <c r="N71" i="10"/>
  <c r="N76" i="10"/>
  <c r="L71" i="10"/>
  <c r="L76" i="10"/>
  <c r="J71" i="10"/>
  <c r="J76" i="10"/>
  <c r="AG76" i="10"/>
  <c r="AM76" i="10"/>
  <c r="H71" i="10"/>
  <c r="H76" i="10"/>
  <c r="F71" i="10"/>
  <c r="F76" i="10"/>
  <c r="D71" i="10"/>
  <c r="D72" i="10" s="1"/>
  <c r="D76" i="10"/>
  <c r="W76" i="10" s="1"/>
  <c r="AE76" i="10"/>
  <c r="AK76" i="10"/>
  <c r="AI75" i="10"/>
  <c r="AO75" i="10"/>
  <c r="AG75" i="10"/>
  <c r="AM75" i="10"/>
  <c r="AE75" i="10"/>
  <c r="AK75" i="10"/>
  <c r="R10" i="19"/>
  <c r="P13" i="19"/>
  <c r="N23" i="19"/>
  <c r="M26" i="19"/>
  <c r="O23" i="19"/>
  <c r="S25" i="19"/>
  <c r="P21" i="19"/>
  <c r="N19" i="19"/>
  <c r="R17" i="19"/>
  <c r="P17" i="19"/>
  <c r="P16" i="19"/>
  <c r="N15" i="19"/>
  <c r="R14" i="19"/>
  <c r="N13" i="19"/>
  <c r="N11" i="19"/>
  <c r="R9" i="19"/>
  <c r="R8" i="19"/>
  <c r="R6" i="19"/>
  <c r="P6" i="19"/>
  <c r="P5" i="19"/>
  <c r="P4" i="19"/>
  <c r="N4" i="19"/>
  <c r="R3" i="19"/>
  <c r="AJ76" i="18"/>
  <c r="AK78" i="1"/>
  <c r="AO90" i="18" l="1"/>
  <c r="AO91" i="18"/>
  <c r="AN86" i="18"/>
  <c r="AO77" i="18"/>
  <c r="Y78" i="15"/>
  <c r="AO81" i="18"/>
  <c r="AH86" i="18"/>
  <c r="AI89" i="18"/>
  <c r="AP89" i="18"/>
  <c r="D60" i="18"/>
  <c r="I60" i="18"/>
  <c r="E60" i="18"/>
  <c r="T60" i="18"/>
  <c r="O60" i="18"/>
  <c r="S60" i="18"/>
  <c r="J60" i="18"/>
  <c r="AG71" i="18" s="1"/>
  <c r="R60" i="18"/>
  <c r="AW100" i="10"/>
  <c r="AJ91" i="18"/>
  <c r="AW91" i="10"/>
  <c r="AJ82" i="18"/>
  <c r="AO84" i="18"/>
  <c r="Y73" i="15"/>
  <c r="S91" i="18"/>
  <c r="H60" i="18"/>
  <c r="M60" i="18"/>
  <c r="AJ90" i="18"/>
  <c r="AJ74" i="18"/>
  <c r="F60" i="18"/>
  <c r="F63" i="18" s="1"/>
  <c r="N60" i="18"/>
  <c r="AH69" i="18" s="1"/>
  <c r="P60" i="18"/>
  <c r="AI75" i="18" s="1"/>
  <c r="G60" i="18"/>
  <c r="U60" i="18"/>
  <c r="AS100" i="10"/>
  <c r="AJ84" i="18"/>
  <c r="AP84" i="18"/>
  <c r="V93" i="10"/>
  <c r="AH88" i="18"/>
  <c r="AJ89" i="18"/>
  <c r="AJ73" i="18"/>
  <c r="O86" i="18"/>
  <c r="L60" i="18"/>
  <c r="L63" i="18" s="1"/>
  <c r="K60" i="18"/>
  <c r="K63" i="18" s="1"/>
  <c r="Q60" i="18"/>
  <c r="I66" i="3"/>
  <c r="I59" i="3"/>
  <c r="T66" i="3"/>
  <c r="T59" i="3"/>
  <c r="O59" i="3"/>
  <c r="E59" i="3"/>
  <c r="G67" i="3"/>
  <c r="G59" i="3"/>
  <c r="G66" i="3" s="1"/>
  <c r="P66" i="3"/>
  <c r="P59" i="3"/>
  <c r="F59" i="3"/>
  <c r="Q59" i="3"/>
  <c r="U59" i="3"/>
  <c r="U66" i="3"/>
  <c r="L66" i="3"/>
  <c r="L59" i="3"/>
  <c r="R59" i="3"/>
  <c r="F65" i="3"/>
  <c r="F96" i="3" s="1"/>
  <c r="G32" i="3"/>
  <c r="M59" i="3"/>
  <c r="H59" i="3"/>
  <c r="H66" i="3"/>
  <c r="S66" i="3"/>
  <c r="S59" i="3"/>
  <c r="N59" i="3"/>
  <c r="D59" i="3"/>
  <c r="D70" i="3" s="1"/>
  <c r="J59" i="3"/>
  <c r="J66" i="3"/>
  <c r="K59" i="3"/>
  <c r="K66" i="3"/>
  <c r="M84" i="18"/>
  <c r="AH84" i="18"/>
  <c r="AH92" i="18"/>
  <c r="AJ81" i="18"/>
  <c r="AP92" i="18"/>
  <c r="AP78" i="18"/>
  <c r="AI84" i="18"/>
  <c r="AI83" i="18"/>
  <c r="AR70" i="15"/>
  <c r="AS91" i="10"/>
  <c r="AS102" i="10"/>
  <c r="AN82" i="18"/>
  <c r="AH82" i="18"/>
  <c r="AN91" i="18"/>
  <c r="R84" i="18"/>
  <c r="R83" i="18"/>
  <c r="AS97" i="10"/>
  <c r="AS62" i="15"/>
  <c r="Y76" i="15"/>
  <c r="AP90" i="18"/>
  <c r="AJ86" i="18"/>
  <c r="S81" i="18"/>
  <c r="AP81" i="18"/>
  <c r="AW102" i="10"/>
  <c r="AW106" i="10"/>
  <c r="AR80" i="15"/>
  <c r="AJ83" i="18"/>
  <c r="Y68" i="15"/>
  <c r="AW68" i="15" s="1"/>
  <c r="AP83" i="18"/>
  <c r="AN88" i="18"/>
  <c r="AN89" i="18"/>
  <c r="AN87" i="18"/>
  <c r="AH89" i="18"/>
  <c r="AN81" i="18"/>
  <c r="AF82" i="18"/>
  <c r="AI80" i="18"/>
  <c r="AK71" i="18"/>
  <c r="AP79" i="18"/>
  <c r="AJ72" i="18"/>
  <c r="AJ69" i="18"/>
  <c r="M27" i="15"/>
  <c r="K27" i="15"/>
  <c r="J57" i="15"/>
  <c r="J88" i="15" s="1"/>
  <c r="AJ68" i="18"/>
  <c r="AO74" i="18"/>
  <c r="A4" i="12"/>
  <c r="B4" i="12" s="1"/>
  <c r="C4" i="12" s="1"/>
  <c r="D4" i="12" s="1"/>
  <c r="E4" i="12" s="1"/>
  <c r="F4" i="12" s="1"/>
  <c r="G4" i="12" s="1"/>
  <c r="H4" i="12" s="1"/>
  <c r="I4" i="12" s="1"/>
  <c r="J4" i="12" s="1"/>
  <c r="K4" i="12" s="1"/>
  <c r="L4" i="12" s="1"/>
  <c r="M4" i="12" s="1"/>
  <c r="N4" i="12" s="1"/>
  <c r="O4" i="12" s="1"/>
  <c r="P4" i="12" s="1"/>
  <c r="Q4" i="12" s="1"/>
  <c r="R4" i="12" s="1"/>
  <c r="A17" i="11"/>
  <c r="F13" i="11"/>
  <c r="G36" i="10"/>
  <c r="N36" i="10"/>
  <c r="N74" i="10" s="1"/>
  <c r="N111" i="10" s="1"/>
  <c r="M13" i="11"/>
  <c r="I27" i="15"/>
  <c r="I57" i="15" s="1"/>
  <c r="I88" i="15" s="1"/>
  <c r="H57" i="15"/>
  <c r="H88" i="15" s="1"/>
  <c r="AX84" i="8"/>
  <c r="AS77" i="8"/>
  <c r="AT77" i="8"/>
  <c r="S61" i="3"/>
  <c r="R61" i="3"/>
  <c r="U61" i="3"/>
  <c r="T61" i="3"/>
  <c r="K5" i="2"/>
  <c r="L5" i="2" s="1"/>
  <c r="M5" i="2" s="1"/>
  <c r="N5" i="2" s="1"/>
  <c r="O5" i="2" s="1"/>
  <c r="P5" i="2" s="1"/>
  <c r="Q5" i="2" s="1"/>
  <c r="R5" i="2" s="1"/>
  <c r="S5" i="2" s="1"/>
  <c r="I5" i="2"/>
  <c r="J5" i="2" s="1"/>
  <c r="AP72" i="18"/>
  <c r="AJ71" i="18"/>
  <c r="AP71" i="18"/>
  <c r="AP86" i="18"/>
  <c r="AP88" i="18"/>
  <c r="T79" i="18"/>
  <c r="AJ85" i="18"/>
  <c r="AJ70" i="18"/>
  <c r="AJ79" i="18"/>
  <c r="AJ88" i="18"/>
  <c r="S69" i="18"/>
  <c r="AP70" i="18"/>
  <c r="AJ87" i="18"/>
  <c r="AP85" i="18"/>
  <c r="AL86" i="18"/>
  <c r="AH85" i="18"/>
  <c r="AN92" i="18"/>
  <c r="AN85" i="18"/>
  <c r="AH90" i="18"/>
  <c r="AN83" i="18"/>
  <c r="AH87" i="18"/>
  <c r="AH81" i="18"/>
  <c r="AH83" i="18"/>
  <c r="AN90" i="18"/>
  <c r="F61" i="3"/>
  <c r="M61" i="3"/>
  <c r="H61" i="3"/>
  <c r="K61" i="3"/>
  <c r="P61" i="3"/>
  <c r="L61" i="3"/>
  <c r="G61" i="3"/>
  <c r="G60" i="3"/>
  <c r="Q61" i="3"/>
  <c r="N61" i="3"/>
  <c r="D61" i="3"/>
  <c r="D60" i="3"/>
  <c r="E61" i="3"/>
  <c r="I61" i="3"/>
  <c r="O61" i="3"/>
  <c r="J61" i="3"/>
  <c r="H61" i="1"/>
  <c r="L61" i="1"/>
  <c r="K61" i="1"/>
  <c r="G61" i="1"/>
  <c r="J61" i="1"/>
  <c r="P61" i="1"/>
  <c r="F61" i="1"/>
  <c r="M61" i="1"/>
  <c r="I61" i="1"/>
  <c r="Q61" i="1"/>
  <c r="T61" i="1"/>
  <c r="U61" i="1"/>
  <c r="R61" i="1"/>
  <c r="S61" i="1"/>
  <c r="AO85" i="18"/>
  <c r="AI86" i="18"/>
  <c r="AO92" i="18"/>
  <c r="AI85" i="18"/>
  <c r="AI92" i="18"/>
  <c r="AO86" i="18"/>
  <c r="AO87" i="18"/>
  <c r="AI87" i="18"/>
  <c r="AI82" i="18"/>
  <c r="Q74" i="18"/>
  <c r="AI90" i="18"/>
  <c r="AI81" i="18"/>
  <c r="AO89" i="18"/>
  <c r="AO88" i="18"/>
  <c r="AO82" i="18"/>
  <c r="AI91" i="18"/>
  <c r="AO83" i="18"/>
  <c r="AI88" i="18"/>
  <c r="AP80" i="18"/>
  <c r="AL80" i="18"/>
  <c r="AO80" i="18"/>
  <c r="AJ80" i="18"/>
  <c r="U63" i="18"/>
  <c r="AN80" i="18"/>
  <c r="AM80" i="18"/>
  <c r="L68" i="18"/>
  <c r="L61" i="18"/>
  <c r="M61" i="18"/>
  <c r="G61" i="18"/>
  <c r="G62" i="18"/>
  <c r="T68" i="18"/>
  <c r="T61" i="18"/>
  <c r="Q61" i="18"/>
  <c r="J61" i="18"/>
  <c r="H61" i="18"/>
  <c r="K68" i="18"/>
  <c r="K61" i="18"/>
  <c r="P61" i="18"/>
  <c r="N61" i="18"/>
  <c r="R68" i="18"/>
  <c r="R61" i="18"/>
  <c r="U61" i="18"/>
  <c r="I61" i="18"/>
  <c r="O61" i="18"/>
  <c r="S68" i="18"/>
  <c r="S61" i="18"/>
  <c r="F62" i="18"/>
  <c r="F61" i="18"/>
  <c r="E61" i="18"/>
  <c r="E62" i="18"/>
  <c r="AS76" i="8"/>
  <c r="AS78" i="8"/>
  <c r="Y74" i="8"/>
  <c r="AT74" i="8" s="1"/>
  <c r="AK81" i="18"/>
  <c r="D62" i="18"/>
  <c r="D92" i="18"/>
  <c r="O60" i="3"/>
  <c r="T60" i="3"/>
  <c r="AE90" i="3"/>
  <c r="AE71" i="3"/>
  <c r="AE85" i="3"/>
  <c r="AE84" i="3"/>
  <c r="M60" i="3"/>
  <c r="U60" i="3"/>
  <c r="H60" i="3"/>
  <c r="R60" i="3"/>
  <c r="AE76" i="3"/>
  <c r="AE86" i="3"/>
  <c r="AE83" i="3"/>
  <c r="I60" i="3"/>
  <c r="S60" i="3"/>
  <c r="AE82" i="3"/>
  <c r="AE81" i="3"/>
  <c r="F60" i="3"/>
  <c r="E60" i="3"/>
  <c r="N60" i="3"/>
  <c r="AE80" i="3"/>
  <c r="AE89" i="3"/>
  <c r="AE79" i="3"/>
  <c r="AE87" i="3"/>
  <c r="AE88" i="3"/>
  <c r="P60" i="3"/>
  <c r="Q60" i="3"/>
  <c r="K60" i="3"/>
  <c r="L60" i="3"/>
  <c r="J60" i="3"/>
  <c r="AW95" i="10"/>
  <c r="AS93" i="10"/>
  <c r="AL87" i="3"/>
  <c r="AN75" i="18"/>
  <c r="AK77" i="18"/>
  <c r="AP69" i="18"/>
  <c r="AJ77" i="18"/>
  <c r="AW96" i="10"/>
  <c r="AW98" i="10"/>
  <c r="AS77" i="10"/>
  <c r="AK72" i="18"/>
  <c r="AJ75" i="18"/>
  <c r="AP75" i="18"/>
  <c r="AP68" i="18"/>
  <c r="AS96" i="10"/>
  <c r="AS98" i="10"/>
  <c r="AH74" i="18"/>
  <c r="AK80" i="18"/>
  <c r="V96" i="10"/>
  <c r="AP77" i="18"/>
  <c r="AP73" i="18"/>
  <c r="AP76" i="18"/>
  <c r="AL70" i="1"/>
  <c r="AP87" i="1"/>
  <c r="AI87" i="1"/>
  <c r="AN76" i="1"/>
  <c r="F66" i="1"/>
  <c r="F97" i="1" s="1"/>
  <c r="G32" i="1"/>
  <c r="H32" i="1" s="1"/>
  <c r="I32" i="1" s="1"/>
  <c r="K32" i="1" s="1"/>
  <c r="L32" i="1" s="1"/>
  <c r="P60" i="1"/>
  <c r="U60" i="1"/>
  <c r="G60" i="1"/>
  <c r="H60" i="1"/>
  <c r="Q60" i="1"/>
  <c r="R60" i="1"/>
  <c r="S60" i="1"/>
  <c r="AL68" i="1"/>
  <c r="F60" i="1"/>
  <c r="L60" i="1"/>
  <c r="I60" i="1"/>
  <c r="O60" i="1"/>
  <c r="AI91" i="1"/>
  <c r="K60" i="1"/>
  <c r="J60" i="1"/>
  <c r="M60" i="1"/>
  <c r="T60" i="1"/>
  <c r="AO76" i="1"/>
  <c r="AN88" i="1"/>
  <c r="AO88" i="1"/>
  <c r="AI88" i="1"/>
  <c r="AI76" i="1"/>
  <c r="AI79" i="1"/>
  <c r="AK77" i="1"/>
  <c r="O68" i="18"/>
  <c r="AK90" i="1"/>
  <c r="AP74" i="18"/>
  <c r="AK69" i="1"/>
  <c r="AO89" i="1"/>
  <c r="AI89" i="1"/>
  <c r="AW79" i="10"/>
  <c r="AS83" i="10"/>
  <c r="AW99" i="10"/>
  <c r="AS104" i="10"/>
  <c r="AS106" i="10"/>
  <c r="AW81" i="10"/>
  <c r="Y77" i="15"/>
  <c r="Z77" i="15" s="1"/>
  <c r="AP79" i="1"/>
  <c r="AJ78" i="1"/>
  <c r="AI81" i="1"/>
  <c r="AO86" i="1"/>
  <c r="AP91" i="1"/>
  <c r="AJ91" i="1"/>
  <c r="AH76" i="1"/>
  <c r="AP89" i="1"/>
  <c r="AP81" i="1"/>
  <c r="AM67" i="3"/>
  <c r="AN72" i="18"/>
  <c r="V102" i="10"/>
  <c r="Y107" i="10"/>
  <c r="AS107" i="10" s="1"/>
  <c r="Y71" i="15"/>
  <c r="AW71" i="15" s="1"/>
  <c r="Y74" i="15"/>
  <c r="AW74" i="15" s="1"/>
  <c r="Z83" i="10"/>
  <c r="AA83" i="10" s="1"/>
  <c r="AO78" i="1"/>
  <c r="AJ87" i="1"/>
  <c r="AH73" i="18"/>
  <c r="AJ81" i="1"/>
  <c r="AW103" i="10"/>
  <c r="AJ86" i="1"/>
  <c r="AJ89" i="1"/>
  <c r="AJ79" i="1"/>
  <c r="AO76" i="18"/>
  <c r="V99" i="10"/>
  <c r="Y66" i="15"/>
  <c r="Z66" i="15" s="1"/>
  <c r="AK78" i="18"/>
  <c r="AK79" i="18"/>
  <c r="AK82" i="18"/>
  <c r="AE82" i="18"/>
  <c r="AH76" i="18"/>
  <c r="AN71" i="18"/>
  <c r="AF81" i="18"/>
  <c r="AH71" i="18"/>
  <c r="AH72" i="18"/>
  <c r="Q46" i="19"/>
  <c r="AL77" i="1"/>
  <c r="V107" i="10"/>
  <c r="Y69" i="15"/>
  <c r="AG81" i="18"/>
  <c r="V103" i="10"/>
  <c r="D61" i="18"/>
  <c r="AK75" i="18"/>
  <c r="AK76" i="18"/>
  <c r="AL78" i="18"/>
  <c r="AI69" i="18"/>
  <c r="AM82" i="18"/>
  <c r="AN78" i="18"/>
  <c r="AN79" i="18"/>
  <c r="AK74" i="18"/>
  <c r="O46" i="19"/>
  <c r="AO81" i="1"/>
  <c r="AJ90" i="1"/>
  <c r="AP88" i="1"/>
  <c r="AP90" i="1"/>
  <c r="AL89" i="3"/>
  <c r="AR72" i="15"/>
  <c r="AS95" i="10"/>
  <c r="AS99" i="10"/>
  <c r="AS103" i="10"/>
  <c r="AR79" i="15"/>
  <c r="AJ88" i="1"/>
  <c r="AP86" i="1"/>
  <c r="AR82" i="15"/>
  <c r="AJ76" i="1"/>
  <c r="AI80" i="3"/>
  <c r="AL89" i="1"/>
  <c r="AO90" i="1"/>
  <c r="AH87" i="3"/>
  <c r="AO70" i="18"/>
  <c r="AK70" i="18"/>
  <c r="Y65" i="15"/>
  <c r="Z64" i="15"/>
  <c r="AS64" i="15"/>
  <c r="AW64" i="15"/>
  <c r="AK71" i="1"/>
  <c r="AM81" i="18"/>
  <c r="AF88" i="1"/>
  <c r="AK84" i="1"/>
  <c r="AI86" i="1"/>
  <c r="V101" i="10"/>
  <c r="V98" i="10"/>
  <c r="AO79" i="1"/>
  <c r="AI81" i="3"/>
  <c r="AM72" i="18"/>
  <c r="AM75" i="18"/>
  <c r="AG75" i="18"/>
  <c r="AM79" i="18"/>
  <c r="Y67" i="15"/>
  <c r="AM90" i="1"/>
  <c r="V106" i="10"/>
  <c r="Z72" i="15"/>
  <c r="AW72" i="15"/>
  <c r="AS72" i="15"/>
  <c r="Z70" i="15"/>
  <c r="AW70" i="15"/>
  <c r="AS70" i="15"/>
  <c r="V105" i="10"/>
  <c r="AO91" i="1"/>
  <c r="AK70" i="3"/>
  <c r="AL75" i="1"/>
  <c r="AK82" i="1"/>
  <c r="AM82" i="3"/>
  <c r="V97" i="10"/>
  <c r="AI90" i="1"/>
  <c r="AR63" i="15"/>
  <c r="Y63" i="15"/>
  <c r="AK77" i="3"/>
  <c r="Z59" i="15"/>
  <c r="AA59" i="15" s="1"/>
  <c r="AS59" i="15"/>
  <c r="Z82" i="15"/>
  <c r="AW82" i="15"/>
  <c r="AS82" i="15"/>
  <c r="AG82" i="18"/>
  <c r="D60" i="15"/>
  <c r="W60" i="15" s="1"/>
  <c r="D61" i="15"/>
  <c r="W61" i="15" s="1"/>
  <c r="AR61" i="15" s="1"/>
  <c r="D55" i="15"/>
  <c r="C22" i="15" s="1"/>
  <c r="AL69" i="18"/>
  <c r="AR75" i="15"/>
  <c r="Y75" i="15"/>
  <c r="W94" i="15"/>
  <c r="Y58" i="15"/>
  <c r="AR58" i="15"/>
  <c r="AG70" i="18"/>
  <c r="AM77" i="18"/>
  <c r="AG72" i="18"/>
  <c r="AL74" i="18"/>
  <c r="AL73" i="18"/>
  <c r="AE76" i="18"/>
  <c r="AK75" i="3"/>
  <c r="AK90" i="3"/>
  <c r="AK69" i="3"/>
  <c r="AG86" i="3"/>
  <c r="AM73" i="3"/>
  <c r="AG84" i="3"/>
  <c r="AN90" i="3"/>
  <c r="AF85" i="3"/>
  <c r="AN73" i="3"/>
  <c r="AP69" i="3"/>
  <c r="AN67" i="3"/>
  <c r="AH88" i="1"/>
  <c r="AL69" i="1"/>
  <c r="AM75" i="1"/>
  <c r="AP76" i="1"/>
  <c r="AF84" i="1"/>
  <c r="AL71" i="1"/>
  <c r="AP78" i="1"/>
  <c r="AK67" i="1"/>
  <c r="AK76" i="1"/>
  <c r="AK80" i="1"/>
  <c r="AK85" i="1"/>
  <c r="AK91" i="1"/>
  <c r="AF84" i="18"/>
  <c r="AL84" i="18"/>
  <c r="AF88" i="18"/>
  <c r="AL88" i="18"/>
  <c r="AF92" i="18"/>
  <c r="AL92" i="18"/>
  <c r="AK68" i="18"/>
  <c r="AL81" i="18"/>
  <c r="AK84" i="18"/>
  <c r="AE84" i="18"/>
  <c r="AE86" i="18"/>
  <c r="AK86" i="18"/>
  <c r="AL87" i="18"/>
  <c r="AF87" i="18"/>
  <c r="AE88" i="18"/>
  <c r="AK88" i="18"/>
  <c r="AK92" i="18"/>
  <c r="AE92" i="18"/>
  <c r="AN69" i="18"/>
  <c r="AL82" i="18"/>
  <c r="AF90" i="18"/>
  <c r="AK69" i="18"/>
  <c r="AE83" i="18"/>
  <c r="AK83" i="18"/>
  <c r="AE85" i="18"/>
  <c r="AK85" i="18"/>
  <c r="AE87" i="18"/>
  <c r="AK87" i="18"/>
  <c r="AE89" i="18"/>
  <c r="AK89" i="18"/>
  <c r="AE91" i="18"/>
  <c r="AK91" i="18"/>
  <c r="AK73" i="18"/>
  <c r="AN73" i="18"/>
  <c r="AN74" i="18"/>
  <c r="AH75" i="18"/>
  <c r="AN76" i="18"/>
  <c r="AN77" i="18"/>
  <c r="AH79" i="18"/>
  <c r="AF83" i="18"/>
  <c r="AL83" i="18"/>
  <c r="AF85" i="18"/>
  <c r="AL85" i="18"/>
  <c r="AL89" i="18"/>
  <c r="AF89" i="18"/>
  <c r="AE90" i="18"/>
  <c r="AK90" i="18"/>
  <c r="AF91" i="18"/>
  <c r="AL91" i="18"/>
  <c r="AN70" i="18"/>
  <c r="AN68" i="18"/>
  <c r="AH68" i="18"/>
  <c r="AO73" i="18"/>
  <c r="AF86" i="18"/>
  <c r="AF82" i="3"/>
  <c r="AL78" i="3"/>
  <c r="AK83" i="1"/>
  <c r="AK86" i="1"/>
  <c r="AK87" i="1"/>
  <c r="AM71" i="1"/>
  <c r="AG87" i="1"/>
  <c r="AL91" i="1"/>
  <c r="AL88" i="1"/>
  <c r="AM76" i="1"/>
  <c r="AN91" i="1"/>
  <c r="AL72" i="1"/>
  <c r="AL76" i="1"/>
  <c r="AL79" i="1"/>
  <c r="AL80" i="1"/>
  <c r="AF83" i="1"/>
  <c r="AL73" i="1"/>
  <c r="AK81" i="1"/>
  <c r="AK88" i="1"/>
  <c r="AO69" i="18"/>
  <c r="AO72" i="18"/>
  <c r="AI72" i="18"/>
  <c r="AI74" i="18"/>
  <c r="AI76" i="18"/>
  <c r="AO78" i="18"/>
  <c r="AI70" i="18"/>
  <c r="AO68" i="18"/>
  <c r="AO75" i="18"/>
  <c r="AO79" i="18"/>
  <c r="AO71" i="18"/>
  <c r="AG84" i="18"/>
  <c r="AM84" i="18"/>
  <c r="AM86" i="18"/>
  <c r="AG86" i="18"/>
  <c r="AG88" i="18"/>
  <c r="AM88" i="18"/>
  <c r="AG90" i="18"/>
  <c r="AM90" i="18"/>
  <c r="AG92" i="18"/>
  <c r="AM92" i="18"/>
  <c r="AM71" i="18"/>
  <c r="AM68" i="18"/>
  <c r="AM69" i="18"/>
  <c r="AG73" i="18"/>
  <c r="AM76" i="18"/>
  <c r="AG83" i="18"/>
  <c r="AM83" i="18"/>
  <c r="AG85" i="18"/>
  <c r="AM85" i="18"/>
  <c r="AG87" i="18"/>
  <c r="AM87" i="18"/>
  <c r="AG89" i="18"/>
  <c r="AM89" i="18"/>
  <c r="AG91" i="18"/>
  <c r="AM91" i="18"/>
  <c r="AM73" i="18"/>
  <c r="AG77" i="18"/>
  <c r="AM74" i="18"/>
  <c r="AG78" i="18"/>
  <c r="AM78" i="18"/>
  <c r="AM70" i="18"/>
  <c r="AL70" i="18"/>
  <c r="AL71" i="18"/>
  <c r="AF75" i="18"/>
  <c r="AL75" i="18"/>
  <c r="AL77" i="18"/>
  <c r="AL79" i="18"/>
  <c r="AL68" i="18"/>
  <c r="AL72" i="18"/>
  <c r="AF74" i="18"/>
  <c r="AL76" i="18"/>
  <c r="AF71" i="3"/>
  <c r="AJ89" i="3"/>
  <c r="AP79" i="3"/>
  <c r="AJ83" i="3"/>
  <c r="W82" i="18"/>
  <c r="AP77" i="3"/>
  <c r="AP76" i="3"/>
  <c r="AJ80" i="3"/>
  <c r="AI77" i="3"/>
  <c r="AI88" i="3"/>
  <c r="AO77" i="3"/>
  <c r="AO74" i="3"/>
  <c r="AO84" i="3"/>
  <c r="AN82" i="3"/>
  <c r="AN77" i="3"/>
  <c r="AN79" i="3"/>
  <c r="F67" i="18"/>
  <c r="F98" i="18" s="1"/>
  <c r="Z79" i="8"/>
  <c r="AT79" i="8"/>
  <c r="Z75" i="8"/>
  <c r="AT75" i="8"/>
  <c r="Z78" i="8"/>
  <c r="AT78" i="8"/>
  <c r="Z76" i="8"/>
  <c r="AT76" i="8"/>
  <c r="Z80" i="8"/>
  <c r="AT80" i="8"/>
  <c r="AK83" i="3"/>
  <c r="AK67" i="3"/>
  <c r="AG72" i="3"/>
  <c r="AN76" i="3"/>
  <c r="AH79" i="3"/>
  <c r="AO79" i="3"/>
  <c r="AN75" i="3"/>
  <c r="AO69" i="3"/>
  <c r="AF83" i="3"/>
  <c r="AN83" i="3"/>
  <c r="AK84" i="3"/>
  <c r="AN85" i="3"/>
  <c r="AM86" i="3"/>
  <c r="AP87" i="3"/>
  <c r="AM88" i="3"/>
  <c r="AP89" i="3"/>
  <c r="AM77" i="3"/>
  <c r="AI69" i="3"/>
  <c r="AM76" i="3"/>
  <c r="AN66" i="3"/>
  <c r="AI79" i="3"/>
  <c r="AH76" i="3"/>
  <c r="AM79" i="3"/>
  <c r="AF79" i="3"/>
  <c r="AJ85" i="3"/>
  <c r="AF89" i="3"/>
  <c r="AP78" i="3"/>
  <c r="AO72" i="3"/>
  <c r="AP72" i="3"/>
  <c r="AM74" i="3"/>
  <c r="AL90" i="3"/>
  <c r="AP90" i="3"/>
  <c r="AG70" i="3"/>
  <c r="AP70" i="3"/>
  <c r="AP74" i="3"/>
  <c r="AJ76" i="3"/>
  <c r="AK66" i="3"/>
  <c r="AK71" i="3"/>
  <c r="AI72" i="3"/>
  <c r="AI82" i="3"/>
  <c r="AJ78" i="3"/>
  <c r="AG78" i="3"/>
  <c r="AP66" i="3"/>
  <c r="AG69" i="3"/>
  <c r="AM69" i="3"/>
  <c r="AN72" i="3"/>
  <c r="AH77" i="3"/>
  <c r="AN78" i="3"/>
  <c r="AH80" i="3"/>
  <c r="AO80" i="3"/>
  <c r="AO78" i="3"/>
  <c r="AM72" i="3"/>
  <c r="AN80" i="3"/>
  <c r="AJ77" i="3"/>
  <c r="AM71" i="3"/>
  <c r="AN74" i="3"/>
  <c r="AF77" i="3"/>
  <c r="AF78" i="3"/>
  <c r="AJ79" i="3"/>
  <c r="AO82" i="3"/>
  <c r="AH83" i="3"/>
  <c r="AL83" i="3"/>
  <c r="AP83" i="3"/>
  <c r="AI84" i="3"/>
  <c r="AM84" i="3"/>
  <c r="AL85" i="3"/>
  <c r="AP85" i="3"/>
  <c r="AI86" i="3"/>
  <c r="AO86" i="3"/>
  <c r="AN87" i="3"/>
  <c r="AG88" i="3"/>
  <c r="AK88" i="3"/>
  <c r="AO88" i="3"/>
  <c r="AN89" i="3"/>
  <c r="AG80" i="3"/>
  <c r="AO66" i="3"/>
  <c r="AO75" i="3"/>
  <c r="AK78" i="3"/>
  <c r="AF66" i="3"/>
  <c r="AH78" i="3"/>
  <c r="AM78" i="3"/>
  <c r="AI78" i="3"/>
  <c r="AH85" i="3"/>
  <c r="AF87" i="3"/>
  <c r="AJ87" i="3"/>
  <c r="AH89" i="3"/>
  <c r="AL69" i="3"/>
  <c r="AG90" i="3"/>
  <c r="AM90" i="3"/>
  <c r="AH90" i="3"/>
  <c r="AL66" i="3"/>
  <c r="AN70" i="3"/>
  <c r="AO70" i="3"/>
  <c r="AL72" i="3"/>
  <c r="AM75" i="3"/>
  <c r="AL77" i="3"/>
  <c r="AM80" i="3"/>
  <c r="AI83" i="3"/>
  <c r="AO83" i="3"/>
  <c r="AH84" i="3"/>
  <c r="AN84" i="3"/>
  <c r="AG85" i="3"/>
  <c r="AM85" i="3"/>
  <c r="AF86" i="3"/>
  <c r="AL86" i="3"/>
  <c r="AJ86" i="3"/>
  <c r="AP86" i="3"/>
  <c r="AI87" i="3"/>
  <c r="AO87" i="3"/>
  <c r="AH88" i="3"/>
  <c r="AN88" i="3"/>
  <c r="AG89" i="3"/>
  <c r="AM89" i="3"/>
  <c r="AN69" i="3"/>
  <c r="AG74" i="3"/>
  <c r="AL75" i="3"/>
  <c r="AP75" i="3"/>
  <c r="AG79" i="3"/>
  <c r="AL80" i="3"/>
  <c r="AF90" i="3"/>
  <c r="AI90" i="3"/>
  <c r="AO90" i="3"/>
  <c r="AJ90" i="3"/>
  <c r="AL70" i="3"/>
  <c r="AM70" i="3"/>
  <c r="AF74" i="3"/>
  <c r="AL74" i="3"/>
  <c r="AL79" i="3"/>
  <c r="AG83" i="3"/>
  <c r="AM83" i="3"/>
  <c r="AL84" i="3"/>
  <c r="AF84" i="3"/>
  <c r="AP84" i="3"/>
  <c r="AJ84" i="3"/>
  <c r="AI85" i="3"/>
  <c r="AO85" i="3"/>
  <c r="AN86" i="3"/>
  <c r="AH86" i="3"/>
  <c r="AG87" i="3"/>
  <c r="AM87" i="3"/>
  <c r="AL88" i="3"/>
  <c r="AF88" i="3"/>
  <c r="AP88" i="3"/>
  <c r="AJ88" i="3"/>
  <c r="AI89" i="3"/>
  <c r="AO89" i="3"/>
  <c r="AM66" i="3"/>
  <c r="AJ81" i="3"/>
  <c r="AF80" i="3"/>
  <c r="AP80" i="3"/>
  <c r="AK74" i="3"/>
  <c r="AK82" i="3"/>
  <c r="AK80" i="3"/>
  <c r="AK73" i="3"/>
  <c r="AK87" i="3"/>
  <c r="AK85" i="3"/>
  <c r="AK72" i="3"/>
  <c r="AK86" i="3"/>
  <c r="AK79" i="3"/>
  <c r="AK89" i="3"/>
  <c r="AK81" i="3"/>
  <c r="AP71" i="3"/>
  <c r="AG68" i="3"/>
  <c r="AO71" i="3"/>
  <c r="AO73" i="3"/>
  <c r="AL67" i="3"/>
  <c r="AL73" i="3"/>
  <c r="AI76" i="3"/>
  <c r="AP67" i="3"/>
  <c r="AP73" i="3"/>
  <c r="AO76" i="3"/>
  <c r="AO67" i="3"/>
  <c r="AN71" i="3"/>
  <c r="AG76" i="3"/>
  <c r="AG67" i="3"/>
  <c r="AL71" i="3"/>
  <c r="AG73" i="3"/>
  <c r="AL76" i="3"/>
  <c r="AM68" i="3"/>
  <c r="AK76" i="3"/>
  <c r="AO68" i="3"/>
  <c r="AK68" i="3"/>
  <c r="AI68" i="3"/>
  <c r="AP68" i="3"/>
  <c r="AN68" i="3"/>
  <c r="AL68" i="3"/>
  <c r="AN81" i="3"/>
  <c r="AO81" i="3"/>
  <c r="AL82" i="3"/>
  <c r="AJ82" i="3"/>
  <c r="AP82" i="3"/>
  <c r="AG82" i="3"/>
  <c r="AH82" i="3"/>
  <c r="AH81" i="3"/>
  <c r="AM81" i="3"/>
  <c r="AL81" i="3"/>
  <c r="AP81" i="3"/>
  <c r="I62" i="3"/>
  <c r="G65" i="3"/>
  <c r="G96" i="3" s="1"/>
  <c r="H32" i="3"/>
  <c r="M32" i="3"/>
  <c r="AI78" i="1"/>
  <c r="AO87" i="1"/>
  <c r="AK73" i="1"/>
  <c r="AK75" i="1"/>
  <c r="AK89" i="1"/>
  <c r="AK70" i="1"/>
  <c r="AF73" i="1"/>
  <c r="AK74" i="1"/>
  <c r="AK68" i="1"/>
  <c r="F62" i="1"/>
  <c r="AK72" i="1"/>
  <c r="AL85" i="1"/>
  <c r="AL82" i="1"/>
  <c r="AL84" i="1"/>
  <c r="AF90" i="1"/>
  <c r="AL90" i="1"/>
  <c r="AF89" i="1"/>
  <c r="AN79" i="1"/>
  <c r="AH83" i="1"/>
  <c r="AH85" i="1"/>
  <c r="AN87" i="1"/>
  <c r="AL78" i="1"/>
  <c r="AF81" i="1"/>
  <c r="AF82" i="1"/>
  <c r="AF85" i="1"/>
  <c r="AF86" i="1"/>
  <c r="AL86" i="1"/>
  <c r="AM72" i="1"/>
  <c r="AM80" i="1"/>
  <c r="AL74" i="1"/>
  <c r="AF91" i="1"/>
  <c r="AK79" i="1"/>
  <c r="AL83" i="1"/>
  <c r="AF87" i="1"/>
  <c r="AL87" i="1"/>
  <c r="AL67" i="1"/>
  <c r="AL81" i="1"/>
  <c r="AN89" i="1"/>
  <c r="AH81" i="1"/>
  <c r="AN81" i="1"/>
  <c r="AH87" i="1"/>
  <c r="AH91" i="1"/>
  <c r="AH89" i="1"/>
  <c r="AM69" i="1"/>
  <c r="AM81" i="1"/>
  <c r="AM83" i="1"/>
  <c r="AM74" i="1"/>
  <c r="AG81" i="1"/>
  <c r="AM67" i="1"/>
  <c r="AG71" i="1"/>
  <c r="AM79" i="1"/>
  <c r="AM89" i="1"/>
  <c r="AM86" i="1"/>
  <c r="AG86" i="1"/>
  <c r="AM87" i="1"/>
  <c r="AG88" i="1"/>
  <c r="AG90" i="1"/>
  <c r="AM91" i="1"/>
  <c r="AG74" i="1"/>
  <c r="AG70" i="1"/>
  <c r="AG82" i="1"/>
  <c r="AG85" i="1"/>
  <c r="AM85" i="1"/>
  <c r="AG75" i="1"/>
  <c r="AG83" i="1"/>
  <c r="AM88" i="1"/>
  <c r="AG89" i="1"/>
  <c r="AG91" i="1"/>
  <c r="AM78" i="1"/>
  <c r="G66" i="1"/>
  <c r="G97" i="1" s="1"/>
  <c r="AE81" i="1"/>
  <c r="AN74" i="1"/>
  <c r="AI74" i="1"/>
  <c r="AM82" i="1"/>
  <c r="AN83" i="1"/>
  <c r="AI83" i="1"/>
  <c r="AG77" i="1"/>
  <c r="AM77" i="1"/>
  <c r="AM84" i="1"/>
  <c r="AN85" i="1"/>
  <c r="AF68" i="1"/>
  <c r="AN67" i="1"/>
  <c r="AM73" i="1"/>
  <c r="AN73" i="1"/>
  <c r="AH84" i="1"/>
  <c r="AM70" i="1"/>
  <c r="AN71" i="1"/>
  <c r="AM68" i="1"/>
  <c r="AG68" i="1"/>
  <c r="AG84" i="1"/>
  <c r="AO74" i="1"/>
  <c r="AO71" i="1"/>
  <c r="AO83" i="1"/>
  <c r="AI85" i="1"/>
  <c r="AN72" i="1"/>
  <c r="AG72" i="1"/>
  <c r="AG80" i="1"/>
  <c r="AE87" i="1"/>
  <c r="AE89" i="1"/>
  <c r="AE86" i="1"/>
  <c r="AE90" i="1"/>
  <c r="AE88" i="1"/>
  <c r="AE85" i="1"/>
  <c r="AE91" i="1"/>
  <c r="AE84" i="1"/>
  <c r="S46" i="19"/>
  <c r="M46" i="19"/>
  <c r="R46" i="19"/>
  <c r="P46" i="19"/>
  <c r="N46" i="19"/>
  <c r="AR80" i="10"/>
  <c r="Y80" i="10"/>
  <c r="AR84" i="10"/>
  <c r="Y84" i="10"/>
  <c r="AR88" i="10"/>
  <c r="Y88" i="10"/>
  <c r="V92" i="10"/>
  <c r="W92" i="10"/>
  <c r="Z76" i="15"/>
  <c r="AS76" i="15"/>
  <c r="AW76" i="15"/>
  <c r="AW77" i="15"/>
  <c r="Z78" i="15"/>
  <c r="AS78" i="15"/>
  <c r="AW78" i="15"/>
  <c r="Z79" i="15"/>
  <c r="AS79" i="15"/>
  <c r="AW79" i="15"/>
  <c r="Z80" i="15"/>
  <c r="AS80" i="15"/>
  <c r="AW80" i="15"/>
  <c r="Z81" i="15"/>
  <c r="AS81" i="15"/>
  <c r="AW81" i="15"/>
  <c r="AF75" i="1"/>
  <c r="E72" i="10"/>
  <c r="F72" i="10" s="1"/>
  <c r="AR76" i="10"/>
  <c r="Y76" i="10"/>
  <c r="Y78" i="10"/>
  <c r="AR78" i="10"/>
  <c r="Y82" i="10"/>
  <c r="AR82" i="10"/>
  <c r="Y86" i="10"/>
  <c r="AR86" i="10"/>
  <c r="Y90" i="10"/>
  <c r="AR90" i="10"/>
  <c r="V94" i="10"/>
  <c r="W94" i="10"/>
  <c r="AF80" i="1"/>
  <c r="AF77" i="1"/>
  <c r="AF81" i="3"/>
  <c r="AG81" i="3"/>
  <c r="AG69" i="18" l="1"/>
  <c r="AE69" i="18"/>
  <c r="AI66" i="3"/>
  <c r="Z73" i="15"/>
  <c r="AW73" i="15"/>
  <c r="AS73" i="15"/>
  <c r="AE75" i="3"/>
  <c r="AH74" i="3"/>
  <c r="AH69" i="3"/>
  <c r="AH72" i="3"/>
  <c r="AH73" i="3"/>
  <c r="AH68" i="3"/>
  <c r="AE68" i="3"/>
  <c r="AE69" i="3"/>
  <c r="Z68" i="15"/>
  <c r="AS68" i="15"/>
  <c r="AI73" i="18"/>
  <c r="AS66" i="15"/>
  <c r="AW66" i="15"/>
  <c r="G13" i="11"/>
  <c r="H36" i="10"/>
  <c r="H74" i="10" s="1"/>
  <c r="H111" i="10" s="1"/>
  <c r="L27" i="15"/>
  <c r="L57" i="15" s="1"/>
  <c r="L88" i="15" s="1"/>
  <c r="K57" i="15"/>
  <c r="K88" i="15" s="1"/>
  <c r="N13" i="11"/>
  <c r="O36" i="10"/>
  <c r="O74" i="10" s="1"/>
  <c r="O111" i="10" s="1"/>
  <c r="A5" i="12"/>
  <c r="B5" i="12" s="1"/>
  <c r="C5" i="12" s="1"/>
  <c r="D5" i="12" s="1"/>
  <c r="E5" i="12" s="1"/>
  <c r="F5" i="12" s="1"/>
  <c r="G5" i="12" s="1"/>
  <c r="H5" i="12" s="1"/>
  <c r="I5" i="12" s="1"/>
  <c r="J5" i="12" s="1"/>
  <c r="K5" i="12" s="1"/>
  <c r="L5" i="12" s="1"/>
  <c r="M5" i="12" s="1"/>
  <c r="N5" i="12" s="1"/>
  <c r="O5" i="12" s="1"/>
  <c r="P5" i="12" s="1"/>
  <c r="Q5" i="12" s="1"/>
  <c r="R5" i="12" s="1"/>
  <c r="A18" i="11"/>
  <c r="N27" i="15"/>
  <c r="P27" i="15"/>
  <c r="M57" i="15"/>
  <c r="M88" i="15" s="1"/>
  <c r="AH67" i="3"/>
  <c r="AH70" i="3"/>
  <c r="AE72" i="3"/>
  <c r="AE74" i="3"/>
  <c r="AE77" i="3"/>
  <c r="AE67" i="3"/>
  <c r="AE70" i="3"/>
  <c r="AE73" i="3"/>
  <c r="AG69" i="1"/>
  <c r="AE69" i="1"/>
  <c r="AF75" i="3"/>
  <c r="AF79" i="1"/>
  <c r="AJ78" i="18"/>
  <c r="M67" i="1"/>
  <c r="M71" i="1"/>
  <c r="AG79" i="1"/>
  <c r="AH77" i="18"/>
  <c r="AH80" i="18"/>
  <c r="AH78" i="18"/>
  <c r="AH70" i="18"/>
  <c r="AG80" i="18"/>
  <c r="AG79" i="18"/>
  <c r="AG68" i="18"/>
  <c r="Z74" i="8"/>
  <c r="AE78" i="18"/>
  <c r="AE75" i="18"/>
  <c r="AQ75" i="18" s="1"/>
  <c r="AE81" i="18"/>
  <c r="AQ81" i="18" s="1"/>
  <c r="AE77" i="18"/>
  <c r="AE72" i="18"/>
  <c r="AE68" i="18"/>
  <c r="AE74" i="18"/>
  <c r="AE70" i="18"/>
  <c r="AE79" i="18"/>
  <c r="AE73" i="18"/>
  <c r="D62" i="3"/>
  <c r="E62" i="3" s="1"/>
  <c r="AE78" i="3"/>
  <c r="AQ78" i="3" s="1"/>
  <c r="V78" i="3" s="1"/>
  <c r="AI74" i="3"/>
  <c r="AI70" i="3"/>
  <c r="AI67" i="3"/>
  <c r="AG77" i="3"/>
  <c r="AF69" i="3"/>
  <c r="AF68" i="3"/>
  <c r="AF76" i="3"/>
  <c r="AF67" i="3"/>
  <c r="AF73" i="3"/>
  <c r="AF72" i="3"/>
  <c r="AF70" i="3"/>
  <c r="N32" i="3"/>
  <c r="O32" i="3" s="1"/>
  <c r="P32" i="3"/>
  <c r="AG78" i="1"/>
  <c r="AG67" i="1"/>
  <c r="AG73" i="1"/>
  <c r="AF78" i="1"/>
  <c r="AF71" i="1"/>
  <c r="AF69" i="1"/>
  <c r="AF72" i="1"/>
  <c r="N32" i="1"/>
  <c r="O32" i="1" s="1"/>
  <c r="P32" i="1" s="1"/>
  <c r="AE68" i="1"/>
  <c r="AE82" i="1"/>
  <c r="AE83" i="1"/>
  <c r="AE80" i="1"/>
  <c r="AE77" i="1"/>
  <c r="AE71" i="1"/>
  <c r="AE79" i="1"/>
  <c r="AQ82" i="18"/>
  <c r="V82" i="18" s="1"/>
  <c r="AI79" i="18"/>
  <c r="AI77" i="18"/>
  <c r="AI68" i="18"/>
  <c r="Z71" i="15"/>
  <c r="AS71" i="15"/>
  <c r="AS77" i="15"/>
  <c r="Z74" i="15"/>
  <c r="AS74" i="15"/>
  <c r="Z107" i="10"/>
  <c r="AA107" i="10" s="1"/>
  <c r="AW107" i="10"/>
  <c r="Z69" i="15"/>
  <c r="AS69" i="15"/>
  <c r="AW69" i="15"/>
  <c r="AF80" i="18"/>
  <c r="Z65" i="15"/>
  <c r="AS65" i="15"/>
  <c r="AW65" i="15"/>
  <c r="D63" i="18"/>
  <c r="S63" i="18" s="1"/>
  <c r="T63" i="18" s="1"/>
  <c r="AE80" i="18"/>
  <c r="Z67" i="15"/>
  <c r="AW67" i="15"/>
  <c r="AS67" i="15"/>
  <c r="Z58" i="15"/>
  <c r="AA82" i="15" s="1"/>
  <c r="Y94" i="15"/>
  <c r="AS58" i="15"/>
  <c r="AE78" i="1"/>
  <c r="D62" i="1"/>
  <c r="E62" i="1" s="1"/>
  <c r="AC50" i="15"/>
  <c r="C23" i="15"/>
  <c r="AC49" i="15"/>
  <c r="Z75" i="15"/>
  <c r="AS75" i="15"/>
  <c r="AW75" i="15"/>
  <c r="I62" i="1"/>
  <c r="AR60" i="15"/>
  <c r="AC51" i="15"/>
  <c r="AA89" i="15" s="1"/>
  <c r="AA90" i="15" s="1"/>
  <c r="Z63" i="15"/>
  <c r="AA63" i="15" s="1"/>
  <c r="AS63" i="15"/>
  <c r="AA76" i="15"/>
  <c r="AG74" i="18"/>
  <c r="AQ92" i="18"/>
  <c r="V92" i="18" s="1"/>
  <c r="AQ84" i="18"/>
  <c r="V84" i="18" s="1"/>
  <c r="AF73" i="18"/>
  <c r="AQ87" i="18"/>
  <c r="V87" i="18" s="1"/>
  <c r="W84" i="18"/>
  <c r="AR84" i="18" s="1"/>
  <c r="W89" i="18"/>
  <c r="Z89" i="18" s="1"/>
  <c r="W85" i="18"/>
  <c r="Y85" i="18" s="1"/>
  <c r="AS85" i="18" s="1"/>
  <c r="AQ85" i="18"/>
  <c r="V85" i="18" s="1"/>
  <c r="AQ86" i="18"/>
  <c r="V86" i="18" s="1"/>
  <c r="AE71" i="18"/>
  <c r="AQ90" i="18"/>
  <c r="V90" i="18" s="1"/>
  <c r="AQ88" i="18"/>
  <c r="V88" i="18" s="1"/>
  <c r="W87" i="18"/>
  <c r="AQ89" i="18"/>
  <c r="V89" i="18" s="1"/>
  <c r="W92" i="18"/>
  <c r="Z92" i="18" s="1"/>
  <c r="AQ91" i="18"/>
  <c r="V91" i="18" s="1"/>
  <c r="AQ83" i="18"/>
  <c r="V83" i="18" s="1"/>
  <c r="W91" i="18"/>
  <c r="AR91" i="18" s="1"/>
  <c r="W83" i="18"/>
  <c r="Y83" i="18" s="1"/>
  <c r="AS83" i="18" s="1"/>
  <c r="W88" i="18"/>
  <c r="AJ70" i="3"/>
  <c r="AJ73" i="3"/>
  <c r="AJ66" i="3"/>
  <c r="AJ68" i="3"/>
  <c r="AJ71" i="3"/>
  <c r="AJ72" i="3"/>
  <c r="AJ74" i="3"/>
  <c r="AJ67" i="3"/>
  <c r="AJ69" i="3"/>
  <c r="AI71" i="3"/>
  <c r="AI73" i="3"/>
  <c r="AH71" i="3"/>
  <c r="AG71" i="3"/>
  <c r="AG66" i="3"/>
  <c r="AF77" i="18"/>
  <c r="W90" i="18"/>
  <c r="W86" i="18"/>
  <c r="AQ86" i="3"/>
  <c r="W86" i="3" s="1"/>
  <c r="AG75" i="3"/>
  <c r="AH66" i="3"/>
  <c r="AI75" i="3"/>
  <c r="AH75" i="3"/>
  <c r="AE66" i="3"/>
  <c r="AE73" i="1"/>
  <c r="AF76" i="1"/>
  <c r="AF67" i="1"/>
  <c r="AE72" i="1"/>
  <c r="AQ90" i="1"/>
  <c r="AQ89" i="1"/>
  <c r="AF74" i="1"/>
  <c r="AF70" i="1"/>
  <c r="AE70" i="1"/>
  <c r="AE74" i="1"/>
  <c r="AE75" i="1"/>
  <c r="AE76" i="1"/>
  <c r="AE67" i="1"/>
  <c r="AI71" i="18"/>
  <c r="AI78" i="18"/>
  <c r="AG76" i="18"/>
  <c r="AR82" i="18"/>
  <c r="Z82" i="18"/>
  <c r="AF79" i="18"/>
  <c r="AF78" i="18"/>
  <c r="AF69" i="18"/>
  <c r="AF76" i="18"/>
  <c r="AF71" i="18"/>
  <c r="AF72" i="18"/>
  <c r="AF68" i="18"/>
  <c r="AF70" i="18"/>
  <c r="AQ84" i="3"/>
  <c r="W84" i="3" s="1"/>
  <c r="Z84" i="3" s="1"/>
  <c r="AJ75" i="3"/>
  <c r="AQ79" i="3"/>
  <c r="V79" i="3" s="1"/>
  <c r="AQ85" i="3"/>
  <c r="W85" i="3" s="1"/>
  <c r="AQ83" i="3"/>
  <c r="W83" i="3" s="1"/>
  <c r="AQ88" i="3"/>
  <c r="W88" i="3" s="1"/>
  <c r="AQ89" i="3"/>
  <c r="W89" i="3" s="1"/>
  <c r="Y89" i="3" s="1"/>
  <c r="AQ87" i="3"/>
  <c r="W87" i="3" s="1"/>
  <c r="Z87" i="3" s="1"/>
  <c r="AQ80" i="3"/>
  <c r="V80" i="3" s="1"/>
  <c r="W80" i="3"/>
  <c r="AR80" i="3" s="1"/>
  <c r="AQ90" i="3"/>
  <c r="W90" i="3" s="1"/>
  <c r="G67" i="18"/>
  <c r="G98" i="18" s="1"/>
  <c r="H33" i="18"/>
  <c r="H62" i="18" s="1"/>
  <c r="AQ82" i="3"/>
  <c r="W82" i="3" s="1"/>
  <c r="Z82" i="3" s="1"/>
  <c r="W79" i="3"/>
  <c r="AR79" i="3" s="1"/>
  <c r="K32" i="3"/>
  <c r="J65" i="3"/>
  <c r="J96" i="3" s="1"/>
  <c r="I32" i="3"/>
  <c r="I65" i="3" s="1"/>
  <c r="I96" i="3" s="1"/>
  <c r="H65" i="3"/>
  <c r="H96" i="3" s="1"/>
  <c r="AQ86" i="1"/>
  <c r="AQ87" i="1"/>
  <c r="AQ81" i="1"/>
  <c r="AQ88" i="1"/>
  <c r="AQ91" i="1"/>
  <c r="AG76" i="1"/>
  <c r="J66" i="1"/>
  <c r="J97" i="1" s="1"/>
  <c r="I66" i="1"/>
  <c r="I97" i="1" s="1"/>
  <c r="H66" i="1"/>
  <c r="H97" i="1" s="1"/>
  <c r="AN80" i="1"/>
  <c r="AO73" i="1"/>
  <c r="AO85" i="1"/>
  <c r="AH75" i="1"/>
  <c r="AN75" i="1"/>
  <c r="AO67" i="1"/>
  <c r="AJ85" i="1"/>
  <c r="AQ85" i="1" s="1"/>
  <c r="AN84" i="1"/>
  <c r="AN68" i="1"/>
  <c r="AJ74" i="1"/>
  <c r="AN70" i="1"/>
  <c r="AH80" i="1"/>
  <c r="AN69" i="1"/>
  <c r="AN77" i="1"/>
  <c r="AH77" i="1"/>
  <c r="AP83" i="1"/>
  <c r="AJ83" i="1"/>
  <c r="AN82" i="1"/>
  <c r="AH82" i="1"/>
  <c r="AI84" i="1"/>
  <c r="AI72" i="1"/>
  <c r="Z90" i="10"/>
  <c r="AA90" i="10" s="1"/>
  <c r="AS90" i="10"/>
  <c r="AW90" i="10"/>
  <c r="Z86" i="10"/>
  <c r="AA86" i="10" s="1"/>
  <c r="AS86" i="10"/>
  <c r="AW86" i="10"/>
  <c r="Z82" i="10"/>
  <c r="AA82" i="10" s="1"/>
  <c r="AS82" i="10"/>
  <c r="AW82" i="10"/>
  <c r="Z78" i="10"/>
  <c r="AA78" i="10" s="1"/>
  <c r="AS78" i="10"/>
  <c r="AW78" i="10"/>
  <c r="AA91" i="15"/>
  <c r="AR92" i="10"/>
  <c r="Y92" i="10"/>
  <c r="Z88" i="10"/>
  <c r="AA88" i="10" s="1"/>
  <c r="AS88" i="10"/>
  <c r="AW88" i="10"/>
  <c r="Z84" i="10"/>
  <c r="AA84" i="10" s="1"/>
  <c r="AS84" i="10"/>
  <c r="AW84" i="10"/>
  <c r="Z80" i="10"/>
  <c r="AA80" i="10" s="1"/>
  <c r="AS80" i="10"/>
  <c r="AW80" i="10"/>
  <c r="AQ81" i="3"/>
  <c r="AC60" i="10"/>
  <c r="AA112" i="10" s="1"/>
  <c r="Y94" i="10"/>
  <c r="AR94" i="10"/>
  <c r="Z76" i="10"/>
  <c r="AA76" i="10" s="1"/>
  <c r="AS76" i="10"/>
  <c r="AW76" i="10"/>
  <c r="G72" i="10"/>
  <c r="H75" i="18" l="1"/>
  <c r="G75" i="18"/>
  <c r="I75" i="18"/>
  <c r="AQ69" i="18"/>
  <c r="V69" i="18" s="1"/>
  <c r="E69" i="18"/>
  <c r="D69" i="18"/>
  <c r="AQ77" i="3"/>
  <c r="V77" i="3" s="1"/>
  <c r="F62" i="3"/>
  <c r="AH70" i="1"/>
  <c r="E63" i="18"/>
  <c r="G63" i="18" s="1"/>
  <c r="O27" i="15"/>
  <c r="O57" i="15" s="1"/>
  <c r="O88" i="15" s="1"/>
  <c r="N57" i="15"/>
  <c r="N88" i="15" s="1"/>
  <c r="P36" i="10"/>
  <c r="P74" i="10" s="1"/>
  <c r="P111" i="10" s="1"/>
  <c r="O13" i="11"/>
  <c r="H13" i="11"/>
  <c r="J36" i="10" s="1"/>
  <c r="J74" i="10" s="1"/>
  <c r="J111" i="10" s="1"/>
  <c r="I36" i="10"/>
  <c r="I74" i="10" s="1"/>
  <c r="I111" i="10" s="1"/>
  <c r="Q27" i="15"/>
  <c r="S27" i="15"/>
  <c r="P57" i="15"/>
  <c r="P88" i="15" s="1"/>
  <c r="A6" i="12"/>
  <c r="B6" i="12" s="1"/>
  <c r="C6" i="12" s="1"/>
  <c r="D6" i="12" s="1"/>
  <c r="E6" i="12" s="1"/>
  <c r="F6" i="12" s="1"/>
  <c r="G6" i="12" s="1"/>
  <c r="H6" i="12" s="1"/>
  <c r="I6" i="12" s="1"/>
  <c r="J6" i="12" s="1"/>
  <c r="K6" i="12" s="1"/>
  <c r="L6" i="12" s="1"/>
  <c r="M6" i="12" s="1"/>
  <c r="N6" i="12" s="1"/>
  <c r="O6" i="12" s="1"/>
  <c r="P6" i="12" s="1"/>
  <c r="Q6" i="12" s="1"/>
  <c r="R6" i="12" s="1"/>
  <c r="A19" i="11"/>
  <c r="G62" i="3"/>
  <c r="AH78" i="1"/>
  <c r="AQ78" i="1" s="1"/>
  <c r="D78" i="1" s="1"/>
  <c r="AH79" i="1"/>
  <c r="AQ79" i="1" s="1"/>
  <c r="AQ74" i="18"/>
  <c r="D74" i="18" s="1"/>
  <c r="AQ70" i="18"/>
  <c r="N70" i="18" s="1"/>
  <c r="AQ68" i="18"/>
  <c r="V81" i="18"/>
  <c r="D81" i="18"/>
  <c r="W81" i="18" s="1"/>
  <c r="AR81" i="18" s="1"/>
  <c r="AQ79" i="18"/>
  <c r="V79" i="18" s="1"/>
  <c r="AQ72" i="18"/>
  <c r="AQ73" i="18"/>
  <c r="AQ77" i="18"/>
  <c r="E77" i="18" s="1"/>
  <c r="AQ76" i="3"/>
  <c r="W78" i="3"/>
  <c r="AR78" i="3" s="1"/>
  <c r="AQ68" i="3"/>
  <c r="N68" i="3" s="1"/>
  <c r="Q32" i="3"/>
  <c r="R32" i="3" s="1"/>
  <c r="S32" i="3"/>
  <c r="T32" i="3" s="1"/>
  <c r="U32" i="3" s="1"/>
  <c r="AH68" i="1"/>
  <c r="Q32" i="1"/>
  <c r="R32" i="1" s="1"/>
  <c r="S32" i="1" s="1"/>
  <c r="T32" i="1" s="1"/>
  <c r="U32" i="1" s="1"/>
  <c r="AQ83" i="1"/>
  <c r="T74" i="18"/>
  <c r="S74" i="18"/>
  <c r="K74" i="18"/>
  <c r="J74" i="18"/>
  <c r="Q79" i="18"/>
  <c r="P79" i="18"/>
  <c r="Z84" i="18"/>
  <c r="AA81" i="15"/>
  <c r="AQ80" i="18"/>
  <c r="AQ78" i="18"/>
  <c r="E78" i="18" s="1"/>
  <c r="AA78" i="15"/>
  <c r="AA80" i="15"/>
  <c r="AA75" i="15"/>
  <c r="AA79" i="15"/>
  <c r="AA77" i="15"/>
  <c r="AQ67" i="3"/>
  <c r="AH72" i="1"/>
  <c r="G62" i="1"/>
  <c r="H62" i="1" s="1"/>
  <c r="X78" i="15"/>
  <c r="X58" i="15"/>
  <c r="X94" i="15" s="1"/>
  <c r="X63" i="15"/>
  <c r="X67" i="15"/>
  <c r="X71" i="15"/>
  <c r="X75" i="15"/>
  <c r="X76" i="15"/>
  <c r="X80" i="15"/>
  <c r="X61" i="15"/>
  <c r="Y61" i="15" s="1"/>
  <c r="X65" i="15"/>
  <c r="X69" i="15"/>
  <c r="X60" i="15"/>
  <c r="Y60" i="15" s="1"/>
  <c r="X79" i="15"/>
  <c r="X64" i="15"/>
  <c r="X68" i="15"/>
  <c r="X77" i="15"/>
  <c r="X81" i="15"/>
  <c r="X62" i="15"/>
  <c r="X66" i="15"/>
  <c r="X70" i="15"/>
  <c r="X74" i="15"/>
  <c r="X72" i="15"/>
  <c r="X73" i="15"/>
  <c r="X59" i="15"/>
  <c r="X82" i="15"/>
  <c r="AA58" i="15"/>
  <c r="Z94" i="15"/>
  <c r="AA68" i="15"/>
  <c r="AA67" i="15"/>
  <c r="AA72" i="15"/>
  <c r="AA71" i="15"/>
  <c r="AA73" i="15"/>
  <c r="AA66" i="15"/>
  <c r="AA74" i="15"/>
  <c r="AA64" i="15"/>
  <c r="AA65" i="15"/>
  <c r="AA70" i="15"/>
  <c r="AA69" i="15"/>
  <c r="AQ70" i="3"/>
  <c r="AT60" i="15"/>
  <c r="AT65" i="15"/>
  <c r="AT69" i="15"/>
  <c r="AT73" i="15"/>
  <c r="AT77" i="15"/>
  <c r="AT81" i="15"/>
  <c r="AT62" i="15"/>
  <c r="AT75" i="15"/>
  <c r="AT79" i="15"/>
  <c r="AT66" i="15"/>
  <c r="AT74" i="15"/>
  <c r="AT59" i="15"/>
  <c r="AT58" i="15"/>
  <c r="AT64" i="15"/>
  <c r="AT68" i="15"/>
  <c r="AT72" i="15"/>
  <c r="AT76" i="15"/>
  <c r="AT80" i="15"/>
  <c r="AT82" i="15"/>
  <c r="AT71" i="15"/>
  <c r="AT61" i="15"/>
  <c r="AT70" i="15"/>
  <c r="AT78" i="15"/>
  <c r="AT67" i="15"/>
  <c r="AT63" i="15"/>
  <c r="Y84" i="18"/>
  <c r="AS84" i="18" s="1"/>
  <c r="Z83" i="18"/>
  <c r="AR89" i="18"/>
  <c r="Y89" i="18"/>
  <c r="AS89" i="18" s="1"/>
  <c r="AR85" i="18"/>
  <c r="Z85" i="18"/>
  <c r="Z91" i="18"/>
  <c r="Y91" i="18"/>
  <c r="AS91" i="18" s="1"/>
  <c r="AR83" i="18"/>
  <c r="Z87" i="18"/>
  <c r="AR87" i="18"/>
  <c r="Y87" i="18"/>
  <c r="AS87" i="18" s="1"/>
  <c r="V75" i="18"/>
  <c r="AR92" i="18"/>
  <c r="Y92" i="18"/>
  <c r="AS92" i="18" s="1"/>
  <c r="Z88" i="18"/>
  <c r="Y88" i="18"/>
  <c r="AS88" i="18" s="1"/>
  <c r="AR88" i="18"/>
  <c r="AQ73" i="3"/>
  <c r="O73" i="3" s="1"/>
  <c r="AQ72" i="3"/>
  <c r="O72" i="3" s="1"/>
  <c r="AQ66" i="3"/>
  <c r="AQ74" i="3"/>
  <c r="O74" i="3" s="1"/>
  <c r="AQ71" i="3"/>
  <c r="O71" i="3" s="1"/>
  <c r="H62" i="3"/>
  <c r="Z90" i="18"/>
  <c r="Y90" i="18"/>
  <c r="AS90" i="18" s="1"/>
  <c r="AR90" i="18"/>
  <c r="Z86" i="18"/>
  <c r="Y86" i="18"/>
  <c r="AS86" i="18" s="1"/>
  <c r="AR86" i="18"/>
  <c r="AQ75" i="3"/>
  <c r="AQ69" i="3"/>
  <c r="O69" i="3" s="1"/>
  <c r="Z86" i="3"/>
  <c r="Y86" i="3"/>
  <c r="AW86" i="3" s="1"/>
  <c r="AH71" i="1"/>
  <c r="AH69" i="1"/>
  <c r="AH67" i="1"/>
  <c r="V81" i="1"/>
  <c r="AQ76" i="1"/>
  <c r="AQ76" i="18"/>
  <c r="D76" i="18" s="1"/>
  <c r="AQ71" i="18"/>
  <c r="V83" i="3"/>
  <c r="AR85" i="3"/>
  <c r="Y85" i="3"/>
  <c r="AW85" i="3" s="1"/>
  <c r="Z85" i="3"/>
  <c r="AR88" i="3"/>
  <c r="Y88" i="3"/>
  <c r="AW88" i="3" s="1"/>
  <c r="Z89" i="3"/>
  <c r="AR86" i="3"/>
  <c r="Y87" i="3"/>
  <c r="AS87" i="3" s="1"/>
  <c r="AR87" i="3"/>
  <c r="Y84" i="3"/>
  <c r="AS84" i="3" s="1"/>
  <c r="AR84" i="3"/>
  <c r="Z88" i="3"/>
  <c r="H67" i="18"/>
  <c r="H98" i="18" s="1"/>
  <c r="I33" i="18"/>
  <c r="I62" i="18" s="1"/>
  <c r="Y90" i="3"/>
  <c r="Z90" i="3"/>
  <c r="AR89" i="3"/>
  <c r="AR90" i="3"/>
  <c r="Z79" i="3"/>
  <c r="V82" i="3"/>
  <c r="Y82" i="3"/>
  <c r="AW82" i="3" s="1"/>
  <c r="Y79" i="3"/>
  <c r="AS79" i="3" s="1"/>
  <c r="AR82" i="3"/>
  <c r="AS89" i="3"/>
  <c r="AW89" i="3"/>
  <c r="Y83" i="3"/>
  <c r="Z83" i="3"/>
  <c r="AR83" i="3"/>
  <c r="K65" i="3"/>
  <c r="K96" i="3" s="1"/>
  <c r="L32" i="3"/>
  <c r="L65" i="3" s="1"/>
  <c r="L96" i="3" s="1"/>
  <c r="M65" i="3"/>
  <c r="M96" i="3" s="1"/>
  <c r="V81" i="3"/>
  <c r="W81" i="1"/>
  <c r="AR81" i="1" s="1"/>
  <c r="AH74" i="1"/>
  <c r="AQ74" i="1" s="1"/>
  <c r="AH73" i="1"/>
  <c r="K66" i="1"/>
  <c r="K97" i="1" s="1"/>
  <c r="L66" i="1"/>
  <c r="L97" i="1" s="1"/>
  <c r="M66" i="1"/>
  <c r="M97" i="1" s="1"/>
  <c r="W87" i="1"/>
  <c r="Y87" i="1" s="1"/>
  <c r="AW87" i="1" s="1"/>
  <c r="W86" i="1"/>
  <c r="Z86" i="1" s="1"/>
  <c r="W88" i="1"/>
  <c r="Z88" i="1" s="1"/>
  <c r="W91" i="1"/>
  <c r="W89" i="1"/>
  <c r="W90" i="1"/>
  <c r="AO68" i="1"/>
  <c r="AI80" i="1"/>
  <c r="AO80" i="1"/>
  <c r="AI82" i="1"/>
  <c r="AO82" i="1"/>
  <c r="AI70" i="1"/>
  <c r="AO70" i="1"/>
  <c r="AJ67" i="1"/>
  <c r="AP67" i="1"/>
  <c r="AO75" i="1"/>
  <c r="AI75" i="1"/>
  <c r="AJ73" i="1"/>
  <c r="AP73" i="1"/>
  <c r="AP77" i="1"/>
  <c r="AP72" i="1"/>
  <c r="R62" i="1"/>
  <c r="AO77" i="1"/>
  <c r="AO72" i="1"/>
  <c r="AJ71" i="1"/>
  <c r="AP71" i="1"/>
  <c r="AP74" i="1"/>
  <c r="AO69" i="1"/>
  <c r="AP85" i="1"/>
  <c r="AI68" i="1"/>
  <c r="AP70" i="1"/>
  <c r="AI77" i="1"/>
  <c r="AO84" i="1"/>
  <c r="Z94" i="10"/>
  <c r="AA94" i="10" s="1"/>
  <c r="AS94" i="10"/>
  <c r="AW94" i="10"/>
  <c r="AA113" i="10"/>
  <c r="AD75" i="10"/>
  <c r="Z92" i="10"/>
  <c r="AA92" i="10" s="1"/>
  <c r="AS92" i="10"/>
  <c r="AW92" i="10"/>
  <c r="AD60" i="15"/>
  <c r="AA92" i="15"/>
  <c r="H72" i="10"/>
  <c r="I72" i="10" s="1"/>
  <c r="I68" i="18" l="1"/>
  <c r="J71" i="18"/>
  <c r="M71" i="18"/>
  <c r="N71" i="18"/>
  <c r="J69" i="18"/>
  <c r="N69" i="18"/>
  <c r="M69" i="18"/>
  <c r="D72" i="18"/>
  <c r="E72" i="18"/>
  <c r="J62" i="3"/>
  <c r="K62" i="3" s="1"/>
  <c r="S75" i="3"/>
  <c r="T75" i="3"/>
  <c r="K75" i="3"/>
  <c r="G75" i="3"/>
  <c r="M75" i="3"/>
  <c r="D75" i="3"/>
  <c r="J75" i="3"/>
  <c r="E75" i="3"/>
  <c r="O75" i="3"/>
  <c r="F75" i="3"/>
  <c r="N75" i="3"/>
  <c r="O66" i="3"/>
  <c r="R66" i="3"/>
  <c r="Q66" i="3"/>
  <c r="N67" i="3"/>
  <c r="O67" i="3"/>
  <c r="M70" i="3"/>
  <c r="O70" i="3"/>
  <c r="M71" i="3"/>
  <c r="N71" i="3"/>
  <c r="M73" i="3"/>
  <c r="N73" i="3"/>
  <c r="M69" i="3"/>
  <c r="N69" i="3"/>
  <c r="M72" i="3"/>
  <c r="N72" i="3"/>
  <c r="M66" i="3"/>
  <c r="N66" i="3"/>
  <c r="M74" i="3"/>
  <c r="N74" i="3"/>
  <c r="G68" i="3"/>
  <c r="M68" i="3"/>
  <c r="K71" i="3"/>
  <c r="J71" i="3"/>
  <c r="F73" i="3"/>
  <c r="E73" i="3"/>
  <c r="D73" i="3"/>
  <c r="F66" i="3"/>
  <c r="D66" i="3"/>
  <c r="E66" i="3"/>
  <c r="D74" i="3"/>
  <c r="F74" i="3"/>
  <c r="E74" i="3"/>
  <c r="Q73" i="18"/>
  <c r="R73" i="18"/>
  <c r="H73" i="18"/>
  <c r="P73" i="18"/>
  <c r="H63" i="18"/>
  <c r="I63" i="18" s="1"/>
  <c r="V74" i="18"/>
  <c r="E71" i="18"/>
  <c r="D71" i="18"/>
  <c r="A7" i="12"/>
  <c r="B7" i="12" s="1"/>
  <c r="C7" i="12" s="1"/>
  <c r="D7" i="12" s="1"/>
  <c r="E7" i="12" s="1"/>
  <c r="F7" i="12" s="1"/>
  <c r="G7" i="12" s="1"/>
  <c r="H7" i="12" s="1"/>
  <c r="I7" i="12" s="1"/>
  <c r="J7" i="12" s="1"/>
  <c r="K7" i="12" s="1"/>
  <c r="L7" i="12" s="1"/>
  <c r="M7" i="12" s="1"/>
  <c r="N7" i="12" s="1"/>
  <c r="O7" i="12" s="1"/>
  <c r="P7" i="12" s="1"/>
  <c r="Q7" i="12" s="1"/>
  <c r="R7" i="12" s="1"/>
  <c r="A20" i="11"/>
  <c r="R27" i="15"/>
  <c r="R57" i="15" s="1"/>
  <c r="R88" i="15" s="1"/>
  <c r="Q57" i="15"/>
  <c r="Q88" i="15" s="1"/>
  <c r="T27" i="15"/>
  <c r="S57" i="15"/>
  <c r="S88" i="15" s="1"/>
  <c r="P13" i="11"/>
  <c r="Q36" i="10"/>
  <c r="Q74" i="10" s="1"/>
  <c r="Q111" i="10" s="1"/>
  <c r="V67" i="3"/>
  <c r="D74" i="1"/>
  <c r="E74" i="1"/>
  <c r="D76" i="1"/>
  <c r="E76" i="1"/>
  <c r="H78" i="1"/>
  <c r="K78" i="1"/>
  <c r="E78" i="1"/>
  <c r="N78" i="1"/>
  <c r="G78" i="1"/>
  <c r="M78" i="1"/>
  <c r="J78" i="1"/>
  <c r="L78" i="1"/>
  <c r="L79" i="1"/>
  <c r="E79" i="1"/>
  <c r="J79" i="1"/>
  <c r="G79" i="1"/>
  <c r="K79" i="1"/>
  <c r="H79" i="1"/>
  <c r="D79" i="1"/>
  <c r="N79" i="1"/>
  <c r="M79" i="1"/>
  <c r="V79" i="1"/>
  <c r="V78" i="1"/>
  <c r="D77" i="18"/>
  <c r="N77" i="18"/>
  <c r="M77" i="18"/>
  <c r="D70" i="18"/>
  <c r="M70" i="18"/>
  <c r="J80" i="18"/>
  <c r="M78" i="18"/>
  <c r="N78" i="18"/>
  <c r="Z81" i="18"/>
  <c r="G78" i="18"/>
  <c r="H78" i="18"/>
  <c r="V70" i="18"/>
  <c r="D79" i="18"/>
  <c r="G79" i="18"/>
  <c r="H79" i="18"/>
  <c r="D78" i="18"/>
  <c r="G73" i="18"/>
  <c r="G68" i="18"/>
  <c r="H68" i="18"/>
  <c r="D68" i="18"/>
  <c r="E68" i="18"/>
  <c r="F68" i="18"/>
  <c r="D73" i="18"/>
  <c r="F73" i="18"/>
  <c r="E73" i="18"/>
  <c r="V72" i="18"/>
  <c r="V68" i="18"/>
  <c r="V77" i="18"/>
  <c r="V73" i="18"/>
  <c r="V74" i="3"/>
  <c r="V68" i="3"/>
  <c r="V76" i="3"/>
  <c r="W76" i="3"/>
  <c r="AR76" i="3" s="1"/>
  <c r="J62" i="1"/>
  <c r="K62" i="1" s="1"/>
  <c r="L62" i="1" s="1"/>
  <c r="W83" i="1"/>
  <c r="Y83" i="1" s="1"/>
  <c r="AS83" i="1" s="1"/>
  <c r="V83" i="1"/>
  <c r="V78" i="18"/>
  <c r="S78" i="18"/>
  <c r="T78" i="18"/>
  <c r="D80" i="18"/>
  <c r="H80" i="18"/>
  <c r="G80" i="18"/>
  <c r="V80" i="18"/>
  <c r="V70" i="3"/>
  <c r="AI67" i="1"/>
  <c r="AQ67" i="1" s="1"/>
  <c r="Q62" i="1"/>
  <c r="AS60" i="15"/>
  <c r="Z60" i="15"/>
  <c r="AA60" i="15" s="1"/>
  <c r="Z61" i="15"/>
  <c r="AA61" i="15" s="1"/>
  <c r="AS61" i="15"/>
  <c r="AS87" i="1"/>
  <c r="W74" i="18"/>
  <c r="AR74" i="18" s="1"/>
  <c r="V76" i="18"/>
  <c r="W76" i="18"/>
  <c r="AR76" i="18" s="1"/>
  <c r="V71" i="18"/>
  <c r="V73" i="3"/>
  <c r="V72" i="3"/>
  <c r="V66" i="3"/>
  <c r="L62" i="3"/>
  <c r="V71" i="3"/>
  <c r="V69" i="3"/>
  <c r="AS86" i="3"/>
  <c r="V75" i="3"/>
  <c r="AS88" i="3"/>
  <c r="AS85" i="3"/>
  <c r="AW87" i="3"/>
  <c r="AI71" i="1"/>
  <c r="AQ71" i="1" s="1"/>
  <c r="G71" i="1" s="1"/>
  <c r="AI73" i="1"/>
  <c r="AQ73" i="1" s="1"/>
  <c r="AI69" i="1"/>
  <c r="V76" i="1"/>
  <c r="AW84" i="3"/>
  <c r="AW79" i="3"/>
  <c r="J33" i="18"/>
  <c r="J62" i="18" s="1"/>
  <c r="J68" i="18" s="1"/>
  <c r="I67" i="18"/>
  <c r="I98" i="18" s="1"/>
  <c r="AW90" i="3"/>
  <c r="AS90" i="3"/>
  <c r="W77" i="3"/>
  <c r="AR77" i="3" s="1"/>
  <c r="AS82" i="3"/>
  <c r="AS83" i="3"/>
  <c r="AW83" i="3"/>
  <c r="P65" i="3"/>
  <c r="P96" i="3" s="1"/>
  <c r="O65" i="3"/>
  <c r="O96" i="3" s="1"/>
  <c r="N65" i="3"/>
  <c r="N96" i="3" s="1"/>
  <c r="W81" i="3"/>
  <c r="AR81" i="3" s="1"/>
  <c r="V74" i="1"/>
  <c r="P66" i="1"/>
  <c r="P97" i="1" s="1"/>
  <c r="O66" i="1"/>
  <c r="O97" i="1" s="1"/>
  <c r="N66" i="1"/>
  <c r="N97" i="1" s="1"/>
  <c r="AR86" i="1"/>
  <c r="Y86" i="1"/>
  <c r="AS86" i="1" s="1"/>
  <c r="Y88" i="1"/>
  <c r="AS88" i="1" s="1"/>
  <c r="AR88" i="1"/>
  <c r="AR87" i="1"/>
  <c r="Z87" i="1"/>
  <c r="W85" i="1"/>
  <c r="Y85" i="1" s="1"/>
  <c r="Z90" i="1"/>
  <c r="Y90" i="1"/>
  <c r="AR90" i="1"/>
  <c r="AR91" i="1"/>
  <c r="Z91" i="1"/>
  <c r="Y91" i="1"/>
  <c r="Y89" i="1"/>
  <c r="Z89" i="1"/>
  <c r="AR89" i="1"/>
  <c r="AP68" i="1"/>
  <c r="AP75" i="1"/>
  <c r="AJ75" i="1"/>
  <c r="AQ75" i="1" s="1"/>
  <c r="AP84" i="1"/>
  <c r="AJ84" i="1"/>
  <c r="AQ84" i="1" s="1"/>
  <c r="AP82" i="1"/>
  <c r="AJ82" i="1"/>
  <c r="AQ82" i="1" s="1"/>
  <c r="AP80" i="1"/>
  <c r="AJ80" i="1"/>
  <c r="AQ80" i="1" s="1"/>
  <c r="AJ69" i="1"/>
  <c r="AP69" i="1"/>
  <c r="B91" i="15"/>
  <c r="D91" i="15"/>
  <c r="F91" i="15"/>
  <c r="H91" i="15"/>
  <c r="J91" i="15"/>
  <c r="L91" i="15"/>
  <c r="N91" i="15"/>
  <c r="P91" i="15"/>
  <c r="R91" i="15"/>
  <c r="T91" i="15"/>
  <c r="V91" i="15"/>
  <c r="X91" i="15"/>
  <c r="Z91" i="15"/>
  <c r="AB91" i="15"/>
  <c r="A91" i="15"/>
  <c r="C91" i="15"/>
  <c r="E91" i="15"/>
  <c r="G91" i="15"/>
  <c r="I91" i="15"/>
  <c r="K91" i="15"/>
  <c r="M91" i="15"/>
  <c r="O91" i="15"/>
  <c r="Q91" i="15"/>
  <c r="S91" i="15"/>
  <c r="U91" i="15"/>
  <c r="W91" i="15"/>
  <c r="Y91" i="15"/>
  <c r="A112" i="10"/>
  <c r="C112" i="10"/>
  <c r="E112" i="10"/>
  <c r="G112" i="10"/>
  <c r="I112" i="10"/>
  <c r="K112" i="10"/>
  <c r="M112" i="10"/>
  <c r="O112" i="10"/>
  <c r="Q112" i="10"/>
  <c r="S112" i="10"/>
  <c r="U112" i="10"/>
  <c r="W112" i="10"/>
  <c r="Y112" i="10"/>
  <c r="B112" i="10"/>
  <c r="D112" i="10"/>
  <c r="F112" i="10"/>
  <c r="H112" i="10"/>
  <c r="J112" i="10"/>
  <c r="L112" i="10"/>
  <c r="N112" i="10"/>
  <c r="P112" i="10"/>
  <c r="R112" i="10"/>
  <c r="T112" i="10"/>
  <c r="V112" i="10"/>
  <c r="X112" i="10"/>
  <c r="Z112" i="10"/>
  <c r="AB112" i="10"/>
  <c r="J72" i="10"/>
  <c r="AD61" i="15"/>
  <c r="AA93" i="15"/>
  <c r="AD76" i="10"/>
  <c r="AA114" i="10"/>
  <c r="W69" i="18" l="1"/>
  <c r="AR69" i="18" s="1"/>
  <c r="W72" i="18"/>
  <c r="AR72" i="18" s="1"/>
  <c r="W68" i="3"/>
  <c r="AR68" i="3" s="1"/>
  <c r="G67" i="1"/>
  <c r="N67" i="1"/>
  <c r="O67" i="1"/>
  <c r="P73" i="1"/>
  <c r="G73" i="1"/>
  <c r="P71" i="1"/>
  <c r="D71" i="1"/>
  <c r="J63" i="18"/>
  <c r="M63" i="18" s="1"/>
  <c r="N63" i="18" s="1"/>
  <c r="W71" i="18"/>
  <c r="AR71" i="18" s="1"/>
  <c r="AJ70" i="1"/>
  <c r="AQ70" i="1" s="1"/>
  <c r="R36" i="10"/>
  <c r="R74" i="10" s="1"/>
  <c r="R111" i="10" s="1"/>
  <c r="Q13" i="11"/>
  <c r="U27" i="15"/>
  <c r="U57" i="15" s="1"/>
  <c r="U88" i="15" s="1"/>
  <c r="T57" i="15"/>
  <c r="T88" i="15" s="1"/>
  <c r="A8" i="12"/>
  <c r="B8" i="12" s="1"/>
  <c r="C8" i="12" s="1"/>
  <c r="D8" i="12" s="1"/>
  <c r="E8" i="12" s="1"/>
  <c r="F8" i="12" s="1"/>
  <c r="G8" i="12" s="1"/>
  <c r="H8" i="12" s="1"/>
  <c r="I8" i="12" s="1"/>
  <c r="J8" i="12" s="1"/>
  <c r="K8" i="12" s="1"/>
  <c r="L8" i="12" s="1"/>
  <c r="M8" i="12" s="1"/>
  <c r="N8" i="12" s="1"/>
  <c r="O8" i="12" s="1"/>
  <c r="P8" i="12" s="1"/>
  <c r="Q8" i="12" s="1"/>
  <c r="R8" i="12" s="1"/>
  <c r="A21" i="11"/>
  <c r="W67" i="3"/>
  <c r="AR67" i="3" s="1"/>
  <c r="AJ68" i="1"/>
  <c r="AQ68" i="1" s="1"/>
  <c r="V68" i="1" s="1"/>
  <c r="S70" i="1"/>
  <c r="U70" i="1"/>
  <c r="S68" i="1"/>
  <c r="T68" i="1"/>
  <c r="E73" i="1"/>
  <c r="D73" i="1"/>
  <c r="D67" i="1"/>
  <c r="E67" i="1"/>
  <c r="E75" i="1"/>
  <c r="D75" i="1"/>
  <c r="N73" i="1"/>
  <c r="J73" i="1"/>
  <c r="M73" i="1"/>
  <c r="K73" i="1"/>
  <c r="L73" i="1"/>
  <c r="W78" i="1"/>
  <c r="AR78" i="1" s="1"/>
  <c r="W79" i="1"/>
  <c r="AR79" i="1" s="1"/>
  <c r="W70" i="18"/>
  <c r="AR70" i="18" s="1"/>
  <c r="J78" i="18"/>
  <c r="J79" i="18"/>
  <c r="W79" i="18" s="1"/>
  <c r="AR79" i="18" s="1"/>
  <c r="W73" i="18"/>
  <c r="AR73" i="18" s="1"/>
  <c r="W70" i="3"/>
  <c r="AR70" i="3" s="1"/>
  <c r="W66" i="3"/>
  <c r="AR66" i="3" s="1"/>
  <c r="AW83" i="1"/>
  <c r="M62" i="1"/>
  <c r="V67" i="1"/>
  <c r="Z83" i="1"/>
  <c r="AR83" i="1"/>
  <c r="V71" i="1"/>
  <c r="AD59" i="15"/>
  <c r="X90" i="15" s="1"/>
  <c r="AD58" i="15"/>
  <c r="E89" i="15" s="1"/>
  <c r="AQ69" i="1"/>
  <c r="AJ72" i="1"/>
  <c r="AQ72" i="1" s="1"/>
  <c r="W72" i="3"/>
  <c r="AR72" i="3" s="1"/>
  <c r="W69" i="3"/>
  <c r="AR69" i="3" s="1"/>
  <c r="W73" i="3"/>
  <c r="AR73" i="3" s="1"/>
  <c r="W75" i="3"/>
  <c r="AR75" i="3" s="1"/>
  <c r="M62" i="3"/>
  <c r="W71" i="3"/>
  <c r="AR71" i="3" s="1"/>
  <c r="W74" i="3"/>
  <c r="AR74" i="3" s="1"/>
  <c r="AW88" i="1"/>
  <c r="W76" i="1"/>
  <c r="AR76" i="1" s="1"/>
  <c r="V70" i="1"/>
  <c r="V75" i="1"/>
  <c r="K33" i="18"/>
  <c r="K62" i="18" s="1"/>
  <c r="J67" i="18"/>
  <c r="J98" i="18" s="1"/>
  <c r="Q65" i="3"/>
  <c r="Q96" i="3" s="1"/>
  <c r="R65" i="3"/>
  <c r="R96" i="3" s="1"/>
  <c r="S65" i="3"/>
  <c r="S96" i="3" s="1"/>
  <c r="V73" i="1"/>
  <c r="AJ77" i="1"/>
  <c r="AQ77" i="1" s="1"/>
  <c r="W74" i="1"/>
  <c r="AR74" i="1" s="1"/>
  <c r="Q66" i="1"/>
  <c r="Q97" i="1" s="1"/>
  <c r="R66" i="1"/>
  <c r="R97" i="1" s="1"/>
  <c r="S66" i="1"/>
  <c r="S97" i="1" s="1"/>
  <c r="AW86" i="1"/>
  <c r="AR85" i="1"/>
  <c r="Z85" i="1"/>
  <c r="AS85" i="1"/>
  <c r="AW85" i="1"/>
  <c r="V82" i="1"/>
  <c r="AW89" i="1"/>
  <c r="AS89" i="1"/>
  <c r="AW91" i="1"/>
  <c r="AS91" i="1"/>
  <c r="AW90" i="1"/>
  <c r="AS90" i="1"/>
  <c r="W80" i="1"/>
  <c r="V80" i="1"/>
  <c r="A113" i="10"/>
  <c r="C113" i="10"/>
  <c r="E113" i="10"/>
  <c r="G113" i="10"/>
  <c r="I113" i="10"/>
  <c r="K113" i="10"/>
  <c r="M113" i="10"/>
  <c r="O113" i="10"/>
  <c r="Q113" i="10"/>
  <c r="S113" i="10"/>
  <c r="U113" i="10"/>
  <c r="W113" i="10"/>
  <c r="Y113" i="10"/>
  <c r="B113" i="10"/>
  <c r="D113" i="10"/>
  <c r="F113" i="10"/>
  <c r="H113" i="10"/>
  <c r="J113" i="10"/>
  <c r="L113" i="10"/>
  <c r="N113" i="10"/>
  <c r="P113" i="10"/>
  <c r="R113" i="10"/>
  <c r="T113" i="10"/>
  <c r="V113" i="10"/>
  <c r="X113" i="10"/>
  <c r="Z113" i="10"/>
  <c r="AB113" i="10"/>
  <c r="B92" i="15"/>
  <c r="D92" i="15"/>
  <c r="F92" i="15"/>
  <c r="H92" i="15"/>
  <c r="J92" i="15"/>
  <c r="L92" i="15"/>
  <c r="N92" i="15"/>
  <c r="P92" i="15"/>
  <c r="R92" i="15"/>
  <c r="T92" i="15"/>
  <c r="V92" i="15"/>
  <c r="X92" i="15"/>
  <c r="Z92" i="15"/>
  <c r="AB92" i="15"/>
  <c r="A92" i="15"/>
  <c r="C92" i="15"/>
  <c r="E92" i="15"/>
  <c r="G92" i="15"/>
  <c r="I92" i="15"/>
  <c r="K92" i="15"/>
  <c r="M92" i="15"/>
  <c r="O92" i="15"/>
  <c r="Q92" i="15"/>
  <c r="S92" i="15"/>
  <c r="U92" i="15"/>
  <c r="W92" i="15"/>
  <c r="Y92" i="15"/>
  <c r="AD77" i="10"/>
  <c r="AA115" i="10"/>
  <c r="AD62" i="15"/>
  <c r="AA94" i="15"/>
  <c r="AA95" i="15" s="1"/>
  <c r="K72" i="10"/>
  <c r="G70" i="1" l="1"/>
  <c r="N70" i="1"/>
  <c r="M70" i="1"/>
  <c r="O70" i="1"/>
  <c r="P69" i="1"/>
  <c r="D69" i="1"/>
  <c r="D72" i="1"/>
  <c r="G72" i="1"/>
  <c r="T70" i="1"/>
  <c r="D70" i="1"/>
  <c r="U68" i="1"/>
  <c r="D68" i="1"/>
  <c r="O63" i="18"/>
  <c r="P63" i="18" s="1"/>
  <c r="A9" i="12"/>
  <c r="B9" i="12" s="1"/>
  <c r="C9" i="12" s="1"/>
  <c r="D9" i="12" s="1"/>
  <c r="E9" i="12" s="1"/>
  <c r="F9" i="12" s="1"/>
  <c r="G9" i="12" s="1"/>
  <c r="H9" i="12" s="1"/>
  <c r="I9" i="12" s="1"/>
  <c r="J9" i="12" s="1"/>
  <c r="K9" i="12" s="1"/>
  <c r="L9" i="12" s="1"/>
  <c r="M9" i="12" s="1"/>
  <c r="N9" i="12" s="1"/>
  <c r="O9" i="12" s="1"/>
  <c r="P9" i="12" s="1"/>
  <c r="Q9" i="12" s="1"/>
  <c r="R9" i="12" s="1"/>
  <c r="A22" i="11"/>
  <c r="R13" i="11"/>
  <c r="S36" i="10"/>
  <c r="S74" i="10" s="1"/>
  <c r="S111" i="10" s="1"/>
  <c r="L69" i="1"/>
  <c r="O69" i="1"/>
  <c r="N62" i="1"/>
  <c r="K69" i="1"/>
  <c r="J69" i="1"/>
  <c r="G69" i="1"/>
  <c r="H69" i="1"/>
  <c r="D77" i="1"/>
  <c r="E77" i="1"/>
  <c r="N69" i="1"/>
  <c r="M69" i="1"/>
  <c r="V72" i="1"/>
  <c r="V69" i="1"/>
  <c r="D90" i="15"/>
  <c r="E90" i="15"/>
  <c r="P90" i="15"/>
  <c r="O90" i="15"/>
  <c r="V90" i="15"/>
  <c r="B90" i="15"/>
  <c r="I90" i="15"/>
  <c r="H90" i="15"/>
  <c r="M90" i="15"/>
  <c r="G90" i="15"/>
  <c r="K90" i="15"/>
  <c r="J90" i="15"/>
  <c r="L90" i="15"/>
  <c r="S90" i="15"/>
  <c r="Z90" i="15"/>
  <c r="A90" i="15"/>
  <c r="AB90" i="15"/>
  <c r="Y90" i="15"/>
  <c r="N90" i="15"/>
  <c r="C90" i="15"/>
  <c r="U90" i="15"/>
  <c r="R90" i="15"/>
  <c r="W90" i="15"/>
  <c r="T90" i="15"/>
  <c r="Q90" i="15"/>
  <c r="F90" i="15"/>
  <c r="B89" i="15"/>
  <c r="F89" i="15"/>
  <c r="P89" i="15"/>
  <c r="AB89" i="15"/>
  <c r="I89" i="15"/>
  <c r="S89" i="15"/>
  <c r="H89" i="15"/>
  <c r="T89" i="15"/>
  <c r="K89" i="15"/>
  <c r="W89" i="15"/>
  <c r="D89" i="15"/>
  <c r="N89" i="15"/>
  <c r="X89" i="15"/>
  <c r="G89" i="15"/>
  <c r="Q89" i="15"/>
  <c r="O89" i="15"/>
  <c r="A89" i="15"/>
  <c r="L89" i="15"/>
  <c r="V89" i="15"/>
  <c r="C89" i="15"/>
  <c r="Y89" i="15"/>
  <c r="Z89" i="15"/>
  <c r="R89" i="15"/>
  <c r="U89" i="15"/>
  <c r="J89" i="15"/>
  <c r="M89" i="15"/>
  <c r="W67" i="1"/>
  <c r="AR67" i="1" s="1"/>
  <c r="W71" i="1"/>
  <c r="AR71" i="1" s="1"/>
  <c r="N62" i="3"/>
  <c r="O62" i="3" s="1"/>
  <c r="AC56" i="3"/>
  <c r="AA97" i="3" s="1"/>
  <c r="AA98" i="3" s="1"/>
  <c r="AA99" i="3" s="1"/>
  <c r="W73" i="1"/>
  <c r="AR73" i="1" s="1"/>
  <c r="W75" i="1"/>
  <c r="AR75" i="1" s="1"/>
  <c r="L33" i="18"/>
  <c r="L62" i="18" s="1"/>
  <c r="K67" i="18"/>
  <c r="K98" i="18" s="1"/>
  <c r="U65" i="3"/>
  <c r="U96" i="3" s="1"/>
  <c r="T65" i="3"/>
  <c r="T96" i="3" s="1"/>
  <c r="V77" i="1"/>
  <c r="U66" i="1"/>
  <c r="U97" i="1" s="1"/>
  <c r="T66" i="1"/>
  <c r="T97" i="1" s="1"/>
  <c r="W82" i="1"/>
  <c r="Y82" i="1" s="1"/>
  <c r="AW82" i="1" s="1"/>
  <c r="V84" i="1"/>
  <c r="W84" i="1"/>
  <c r="Y80" i="1"/>
  <c r="Z80" i="1"/>
  <c r="AR80" i="1"/>
  <c r="L72" i="10"/>
  <c r="M72" i="10" s="1"/>
  <c r="N72" i="10" s="1"/>
  <c r="O72" i="10" s="1"/>
  <c r="P72" i="10" s="1"/>
  <c r="Q72" i="10" s="1"/>
  <c r="R72" i="10" s="1"/>
  <c r="S72" i="10" s="1"/>
  <c r="T72" i="10" s="1"/>
  <c r="U72" i="10" s="1"/>
  <c r="C29" i="10" s="1"/>
  <c r="B93" i="15"/>
  <c r="D93" i="15"/>
  <c r="F93" i="15"/>
  <c r="H93" i="15"/>
  <c r="J93" i="15"/>
  <c r="L93" i="15"/>
  <c r="N93" i="15"/>
  <c r="P93" i="15"/>
  <c r="R93" i="15"/>
  <c r="T93" i="15"/>
  <c r="V93" i="15"/>
  <c r="X93" i="15"/>
  <c r="Z93" i="15"/>
  <c r="AB93" i="15"/>
  <c r="A93" i="15"/>
  <c r="C93" i="15"/>
  <c r="E93" i="15"/>
  <c r="G93" i="15"/>
  <c r="I93" i="15"/>
  <c r="K93" i="15"/>
  <c r="M93" i="15"/>
  <c r="O93" i="15"/>
  <c r="Q93" i="15"/>
  <c r="S93" i="15"/>
  <c r="U93" i="15"/>
  <c r="W93" i="15"/>
  <c r="Y93" i="15"/>
  <c r="A114" i="10"/>
  <c r="C114" i="10"/>
  <c r="E114" i="10"/>
  <c r="G114" i="10"/>
  <c r="I114" i="10"/>
  <c r="K114" i="10"/>
  <c r="M114" i="10"/>
  <c r="O114" i="10"/>
  <c r="Q114" i="10"/>
  <c r="S114" i="10"/>
  <c r="U114" i="10"/>
  <c r="W114" i="10"/>
  <c r="Y114" i="10"/>
  <c r="B114" i="10"/>
  <c r="D114" i="10"/>
  <c r="F114" i="10"/>
  <c r="H114" i="10"/>
  <c r="J114" i="10"/>
  <c r="L114" i="10"/>
  <c r="N114" i="10"/>
  <c r="P114" i="10"/>
  <c r="R114" i="10"/>
  <c r="T114" i="10"/>
  <c r="V114" i="10"/>
  <c r="X114" i="10"/>
  <c r="Z114" i="10"/>
  <c r="AB114" i="10"/>
  <c r="AD64" i="15"/>
  <c r="AA96" i="15"/>
  <c r="AA116" i="10"/>
  <c r="AD78" i="10"/>
  <c r="W70" i="1" l="1"/>
  <c r="AR70" i="1" s="1"/>
  <c r="W72" i="1"/>
  <c r="AR72" i="1" s="1"/>
  <c r="W68" i="1"/>
  <c r="AR68" i="1" s="1"/>
  <c r="Q63" i="18"/>
  <c r="R63" i="18" s="1"/>
  <c r="T36" i="10"/>
  <c r="T74" i="10" s="1"/>
  <c r="T111" i="10" s="1"/>
  <c r="S13" i="11"/>
  <c r="U36" i="10" s="1"/>
  <c r="U74" i="10" s="1"/>
  <c r="U111" i="10" s="1"/>
  <c r="O62" i="1"/>
  <c r="P62" i="1" s="1"/>
  <c r="S62" i="1" s="1"/>
  <c r="A10" i="12"/>
  <c r="B10" i="12" s="1"/>
  <c r="C10" i="12" s="1"/>
  <c r="D10" i="12" s="1"/>
  <c r="E10" i="12" s="1"/>
  <c r="F10" i="12" s="1"/>
  <c r="G10" i="12" s="1"/>
  <c r="H10" i="12" s="1"/>
  <c r="I10" i="12" s="1"/>
  <c r="J10" i="12" s="1"/>
  <c r="K10" i="12" s="1"/>
  <c r="L10" i="12" s="1"/>
  <c r="M10" i="12" s="1"/>
  <c r="N10" i="12" s="1"/>
  <c r="O10" i="12" s="1"/>
  <c r="P10" i="12" s="1"/>
  <c r="Q10" i="12" s="1"/>
  <c r="R10" i="12" s="1"/>
  <c r="A23" i="11"/>
  <c r="W69" i="1"/>
  <c r="AR69" i="1" s="1"/>
  <c r="L67" i="18"/>
  <c r="L98" i="18" s="1"/>
  <c r="M33" i="18"/>
  <c r="M62" i="18" s="1"/>
  <c r="M68" i="18" s="1"/>
  <c r="P62" i="3"/>
  <c r="Q62" i="3" s="1"/>
  <c r="AR82" i="1"/>
  <c r="W77" i="1"/>
  <c r="AR77" i="1" s="1"/>
  <c r="AS82" i="1"/>
  <c r="Z82" i="1"/>
  <c r="Y84" i="1"/>
  <c r="Z84" i="1"/>
  <c r="AR84" i="1"/>
  <c r="AS80" i="1"/>
  <c r="AW80" i="1"/>
  <c r="C30" i="10"/>
  <c r="AC58" i="10"/>
  <c r="AC59" i="10"/>
  <c r="A115" i="10"/>
  <c r="C115" i="10"/>
  <c r="E115" i="10"/>
  <c r="G115" i="10"/>
  <c r="I115" i="10"/>
  <c r="K115" i="10"/>
  <c r="M115" i="10"/>
  <c r="O115" i="10"/>
  <c r="Q115" i="10"/>
  <c r="S115" i="10"/>
  <c r="U115" i="10"/>
  <c r="W115" i="10"/>
  <c r="Y115" i="10"/>
  <c r="B115" i="10"/>
  <c r="D115" i="10"/>
  <c r="F115" i="10"/>
  <c r="H115" i="10"/>
  <c r="J115" i="10"/>
  <c r="L115" i="10"/>
  <c r="N115" i="10"/>
  <c r="P115" i="10"/>
  <c r="R115" i="10"/>
  <c r="T115" i="10"/>
  <c r="V115" i="10"/>
  <c r="X115" i="10"/>
  <c r="Z115" i="10"/>
  <c r="AB115" i="10"/>
  <c r="AD65" i="15"/>
  <c r="AA97" i="15"/>
  <c r="AA117" i="10"/>
  <c r="AD79" i="10"/>
  <c r="B95" i="15"/>
  <c r="D95" i="15"/>
  <c r="F95" i="15"/>
  <c r="H95" i="15"/>
  <c r="J95" i="15"/>
  <c r="L95" i="15"/>
  <c r="N95" i="15"/>
  <c r="P95" i="15"/>
  <c r="R95" i="15"/>
  <c r="T95" i="15"/>
  <c r="V95" i="15"/>
  <c r="X95" i="15"/>
  <c r="Z95" i="15"/>
  <c r="AB95" i="15"/>
  <c r="A95" i="15"/>
  <c r="C95" i="15"/>
  <c r="E95" i="15"/>
  <c r="G95" i="15"/>
  <c r="I95" i="15"/>
  <c r="K95" i="15"/>
  <c r="M95" i="15"/>
  <c r="O95" i="15"/>
  <c r="Q95" i="15"/>
  <c r="S95" i="15"/>
  <c r="U95" i="15"/>
  <c r="W95" i="15"/>
  <c r="Y95" i="15"/>
  <c r="AA100" i="3"/>
  <c r="M80" i="18" l="1"/>
  <c r="W80" i="18" s="1"/>
  <c r="AR80" i="18" s="1"/>
  <c r="M75" i="18"/>
  <c r="C28" i="18"/>
  <c r="AC56" i="18" s="1"/>
  <c r="A11" i="12"/>
  <c r="B11" i="12" s="1"/>
  <c r="C11" i="12" s="1"/>
  <c r="D11" i="12" s="1"/>
  <c r="E11" i="12" s="1"/>
  <c r="F11" i="12" s="1"/>
  <c r="G11" i="12" s="1"/>
  <c r="H11" i="12" s="1"/>
  <c r="I11" i="12" s="1"/>
  <c r="J11" i="12" s="1"/>
  <c r="K11" i="12" s="1"/>
  <c r="L11" i="12" s="1"/>
  <c r="M11" i="12" s="1"/>
  <c r="N11" i="12" s="1"/>
  <c r="O11" i="12" s="1"/>
  <c r="P11" i="12" s="1"/>
  <c r="Q11" i="12" s="1"/>
  <c r="R11" i="12" s="1"/>
  <c r="A24" i="11"/>
  <c r="T62" i="1"/>
  <c r="U62" i="1" s="1"/>
  <c r="AC56" i="1"/>
  <c r="AA98" i="1" s="1"/>
  <c r="AA99" i="1" s="1"/>
  <c r="AA100" i="1" s="1"/>
  <c r="AA101" i="1" s="1"/>
  <c r="AA102" i="1" s="1"/>
  <c r="AA103" i="1" s="1"/>
  <c r="N33" i="18"/>
  <c r="N62" i="18" s="1"/>
  <c r="N68" i="18" s="1"/>
  <c r="M67" i="18"/>
  <c r="M98" i="18" s="1"/>
  <c r="R62" i="3"/>
  <c r="S62" i="3" s="1"/>
  <c r="AS84" i="1"/>
  <c r="AW84" i="1"/>
  <c r="A116" i="10"/>
  <c r="C116" i="10"/>
  <c r="E116" i="10"/>
  <c r="G116" i="10"/>
  <c r="I116" i="10"/>
  <c r="K116" i="10"/>
  <c r="M116" i="10"/>
  <c r="O116" i="10"/>
  <c r="Q116" i="10"/>
  <c r="S116" i="10"/>
  <c r="U116" i="10"/>
  <c r="W116" i="10"/>
  <c r="Y116" i="10"/>
  <c r="B116" i="10"/>
  <c r="D116" i="10"/>
  <c r="F116" i="10"/>
  <c r="H116" i="10"/>
  <c r="J116" i="10"/>
  <c r="L116" i="10"/>
  <c r="N116" i="10"/>
  <c r="P116" i="10"/>
  <c r="R116" i="10"/>
  <c r="T116" i="10"/>
  <c r="V116" i="10"/>
  <c r="X116" i="10"/>
  <c r="Z116" i="10"/>
  <c r="AB116" i="10"/>
  <c r="B96" i="15"/>
  <c r="D96" i="15"/>
  <c r="F96" i="15"/>
  <c r="H96" i="15"/>
  <c r="J96" i="15"/>
  <c r="L96" i="15"/>
  <c r="N96" i="15"/>
  <c r="P96" i="15"/>
  <c r="R96" i="15"/>
  <c r="T96" i="15"/>
  <c r="V96" i="15"/>
  <c r="X96" i="15"/>
  <c r="Z96" i="15"/>
  <c r="AB96" i="15"/>
  <c r="A96" i="15"/>
  <c r="C96" i="15"/>
  <c r="E96" i="15"/>
  <c r="G96" i="15"/>
  <c r="I96" i="15"/>
  <c r="K96" i="15"/>
  <c r="M96" i="15"/>
  <c r="O96" i="15"/>
  <c r="Q96" i="15"/>
  <c r="S96" i="15"/>
  <c r="U96" i="15"/>
  <c r="W96" i="15"/>
  <c r="Y96" i="15"/>
  <c r="AU75" i="10"/>
  <c r="AU76" i="10"/>
  <c r="AU77" i="10"/>
  <c r="AU78" i="10"/>
  <c r="AU79" i="10"/>
  <c r="AU80" i="10"/>
  <c r="AU81" i="10"/>
  <c r="AU82" i="10"/>
  <c r="AU83" i="10"/>
  <c r="AU84" i="10"/>
  <c r="AU85" i="10"/>
  <c r="AU86" i="10"/>
  <c r="AU87" i="10"/>
  <c r="AU88" i="10"/>
  <c r="AU89" i="10"/>
  <c r="AU90" i="10"/>
  <c r="AU91" i="10"/>
  <c r="AU92" i="10"/>
  <c r="AU93" i="10"/>
  <c r="AU94" i="10"/>
  <c r="AU95" i="10"/>
  <c r="AU96" i="10"/>
  <c r="AU97" i="10"/>
  <c r="AU98" i="10"/>
  <c r="AU99" i="10"/>
  <c r="AU100" i="10"/>
  <c r="AU101" i="10"/>
  <c r="AU102" i="10"/>
  <c r="AU103" i="10"/>
  <c r="AU104" i="10"/>
  <c r="AU105" i="10"/>
  <c r="AU106" i="10"/>
  <c r="AU107"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AD80" i="10"/>
  <c r="AA118" i="10"/>
  <c r="AD66" i="15"/>
  <c r="AA98" i="15"/>
  <c r="AT75" i="10"/>
  <c r="AV75" i="10" s="1"/>
  <c r="AT78" i="10"/>
  <c r="AV78" i="10" s="1"/>
  <c r="AT79" i="10"/>
  <c r="AV79" i="10" s="1"/>
  <c r="AT82" i="10"/>
  <c r="AT83" i="10"/>
  <c r="AV83" i="10" s="1"/>
  <c r="AT86" i="10"/>
  <c r="AV86" i="10" s="1"/>
  <c r="AT87" i="10"/>
  <c r="AV87" i="10" s="1"/>
  <c r="AT90" i="10"/>
  <c r="AT91" i="10"/>
  <c r="AV91" i="10" s="1"/>
  <c r="AT94" i="10"/>
  <c r="AV94" i="10" s="1"/>
  <c r="AT95" i="10"/>
  <c r="AV95" i="10" s="1"/>
  <c r="AT96" i="10"/>
  <c r="AV96" i="10" s="1"/>
  <c r="AT97" i="10"/>
  <c r="AV97" i="10" s="1"/>
  <c r="AT98" i="10"/>
  <c r="AV98" i="10" s="1"/>
  <c r="AT99" i="10"/>
  <c r="AV99" i="10" s="1"/>
  <c r="AT100" i="10"/>
  <c r="AV100" i="10" s="1"/>
  <c r="AT101" i="10"/>
  <c r="AV101" i="10" s="1"/>
  <c r="AT102" i="10"/>
  <c r="AV102" i="10" s="1"/>
  <c r="AT103" i="10"/>
  <c r="AV103" i="10" s="1"/>
  <c r="AT104" i="10"/>
  <c r="AV104" i="10" s="1"/>
  <c r="AT105" i="10"/>
  <c r="AV105" i="10" s="1"/>
  <c r="AT106" i="10"/>
  <c r="AV106" i="10" s="1"/>
  <c r="AT107" i="10"/>
  <c r="AV107" i="10" s="1"/>
  <c r="AT76" i="10"/>
  <c r="AV76" i="10" s="1"/>
  <c r="AT77" i="10"/>
  <c r="AV77" i="10" s="1"/>
  <c r="AT80" i="10"/>
  <c r="AT81" i="10"/>
  <c r="AT84" i="10"/>
  <c r="AV84" i="10" s="1"/>
  <c r="AT85" i="10"/>
  <c r="AV85" i="10" s="1"/>
  <c r="AT88" i="10"/>
  <c r="AT89" i="10"/>
  <c r="AT92" i="10"/>
  <c r="AV92" i="10" s="1"/>
  <c r="AT93" i="10"/>
  <c r="AV93" i="10" s="1"/>
  <c r="AA101" i="3"/>
  <c r="T62" i="3" l="1"/>
  <c r="U62" i="3" s="1"/>
  <c r="A12" i="12"/>
  <c r="B12" i="12" s="1"/>
  <c r="C12" i="12" s="1"/>
  <c r="D12" i="12" s="1"/>
  <c r="E12" i="12" s="1"/>
  <c r="F12" i="12" s="1"/>
  <c r="G12" i="12" s="1"/>
  <c r="H12" i="12" s="1"/>
  <c r="I12" i="12" s="1"/>
  <c r="J12" i="12" s="1"/>
  <c r="K12" i="12" s="1"/>
  <c r="L12" i="12" s="1"/>
  <c r="M12" i="12" s="1"/>
  <c r="N12" i="12" s="1"/>
  <c r="O12" i="12" s="1"/>
  <c r="P12" i="12" s="1"/>
  <c r="Q12" i="12" s="1"/>
  <c r="R12" i="12" s="1"/>
  <c r="A25" i="11"/>
  <c r="AV80" i="10"/>
  <c r="AV88" i="10"/>
  <c r="AV89" i="10"/>
  <c r="AV90" i="10"/>
  <c r="AV82" i="10"/>
  <c r="AV81" i="10"/>
  <c r="O33" i="18"/>
  <c r="O62" i="18" s="1"/>
  <c r="N67" i="18"/>
  <c r="N98" i="18" s="1"/>
  <c r="B97" i="15"/>
  <c r="D97" i="15"/>
  <c r="F97" i="15"/>
  <c r="H97" i="15"/>
  <c r="J97" i="15"/>
  <c r="L97" i="15"/>
  <c r="N97" i="15"/>
  <c r="P97" i="15"/>
  <c r="R97" i="15"/>
  <c r="T97" i="15"/>
  <c r="V97" i="15"/>
  <c r="X97" i="15"/>
  <c r="Z97" i="15"/>
  <c r="AB97" i="15"/>
  <c r="A97" i="15"/>
  <c r="C97" i="15"/>
  <c r="E97" i="15"/>
  <c r="G97" i="15"/>
  <c r="I97" i="15"/>
  <c r="K97" i="15"/>
  <c r="M97" i="15"/>
  <c r="O97" i="15"/>
  <c r="Q97" i="15"/>
  <c r="S97" i="15"/>
  <c r="U97" i="15"/>
  <c r="W97" i="15"/>
  <c r="Y97" i="15"/>
  <c r="A117" i="10"/>
  <c r="C117" i="10"/>
  <c r="E117" i="10"/>
  <c r="G117" i="10"/>
  <c r="I117" i="10"/>
  <c r="K117" i="10"/>
  <c r="M117" i="10"/>
  <c r="O117" i="10"/>
  <c r="Q117" i="10"/>
  <c r="S117" i="10"/>
  <c r="U117" i="10"/>
  <c r="W117" i="10"/>
  <c r="Y117" i="10"/>
  <c r="B117" i="10"/>
  <c r="D117" i="10"/>
  <c r="F117" i="10"/>
  <c r="H117" i="10"/>
  <c r="J117" i="10"/>
  <c r="L117" i="10"/>
  <c r="N117" i="10"/>
  <c r="P117" i="10"/>
  <c r="R117" i="10"/>
  <c r="T117" i="10"/>
  <c r="V117" i="10"/>
  <c r="X117" i="10"/>
  <c r="Z117" i="10"/>
  <c r="AB117" i="10"/>
  <c r="AD67" i="15"/>
  <c r="AA99" i="15"/>
  <c r="AD81" i="10"/>
  <c r="AA119" i="10"/>
  <c r="AA102" i="3"/>
  <c r="AA104" i="1"/>
  <c r="A13" i="12" l="1"/>
  <c r="B13" i="12" s="1"/>
  <c r="C13" i="12" s="1"/>
  <c r="D13" i="12" s="1"/>
  <c r="E13" i="12" s="1"/>
  <c r="F13" i="12" s="1"/>
  <c r="G13" i="12" s="1"/>
  <c r="H13" i="12" s="1"/>
  <c r="I13" i="12" s="1"/>
  <c r="J13" i="12" s="1"/>
  <c r="K13" i="12" s="1"/>
  <c r="L13" i="12" s="1"/>
  <c r="M13" i="12" s="1"/>
  <c r="N13" i="12" s="1"/>
  <c r="O13" i="12" s="1"/>
  <c r="P13" i="12" s="1"/>
  <c r="Q13" i="12" s="1"/>
  <c r="R13" i="12" s="1"/>
  <c r="A26" i="11"/>
  <c r="P62" i="18"/>
  <c r="O67" i="18"/>
  <c r="O98" i="18" s="1"/>
  <c r="C29" i="18"/>
  <c r="AC55" i="18"/>
  <c r="C27" i="3"/>
  <c r="AC55" i="3" s="1"/>
  <c r="AD82" i="10"/>
  <c r="AA120" i="10"/>
  <c r="AD68" i="15"/>
  <c r="AA100" i="15"/>
  <c r="A118" i="10"/>
  <c r="C118" i="10"/>
  <c r="E118" i="10"/>
  <c r="G118" i="10"/>
  <c r="I118" i="10"/>
  <c r="K118" i="10"/>
  <c r="M118" i="10"/>
  <c r="O118" i="10"/>
  <c r="Q118" i="10"/>
  <c r="S118" i="10"/>
  <c r="U118" i="10"/>
  <c r="W118" i="10"/>
  <c r="Y118" i="10"/>
  <c r="B118" i="10"/>
  <c r="D118" i="10"/>
  <c r="F118" i="10"/>
  <c r="H118" i="10"/>
  <c r="J118" i="10"/>
  <c r="L118" i="10"/>
  <c r="N118" i="10"/>
  <c r="P118" i="10"/>
  <c r="R118" i="10"/>
  <c r="T118" i="10"/>
  <c r="V118" i="10"/>
  <c r="X118" i="10"/>
  <c r="Z118" i="10"/>
  <c r="AB118" i="10"/>
  <c r="B98" i="15"/>
  <c r="D98" i="15"/>
  <c r="F98" i="15"/>
  <c r="H98" i="15"/>
  <c r="J98" i="15"/>
  <c r="L98" i="15"/>
  <c r="N98" i="15"/>
  <c r="P98" i="15"/>
  <c r="R98" i="15"/>
  <c r="T98" i="15"/>
  <c r="V98" i="15"/>
  <c r="X98" i="15"/>
  <c r="Z98" i="15"/>
  <c r="AB98" i="15"/>
  <c r="A98" i="15"/>
  <c r="C98" i="15"/>
  <c r="E98" i="15"/>
  <c r="G98" i="15"/>
  <c r="I98" i="15"/>
  <c r="K98" i="15"/>
  <c r="M98" i="15"/>
  <c r="O98" i="15"/>
  <c r="Q98" i="15"/>
  <c r="S98" i="15"/>
  <c r="U98" i="15"/>
  <c r="W98" i="15"/>
  <c r="Y98" i="15"/>
  <c r="AA103" i="3"/>
  <c r="AA105" i="1"/>
  <c r="P75" i="18" l="1"/>
  <c r="W75" i="18" s="1"/>
  <c r="AR75" i="18" s="1"/>
  <c r="P68" i="18"/>
  <c r="A14" i="12"/>
  <c r="B14" i="12" s="1"/>
  <c r="C14" i="12" s="1"/>
  <c r="D14" i="12" s="1"/>
  <c r="E14" i="12" s="1"/>
  <c r="F14" i="12" s="1"/>
  <c r="G14" i="12" s="1"/>
  <c r="H14" i="12" s="1"/>
  <c r="I14" i="12" s="1"/>
  <c r="J14" i="12" s="1"/>
  <c r="K14" i="12" s="1"/>
  <c r="L14" i="12" s="1"/>
  <c r="M14" i="12" s="1"/>
  <c r="N14" i="12" s="1"/>
  <c r="O14" i="12" s="1"/>
  <c r="P14" i="12" s="1"/>
  <c r="Q14" i="12" s="1"/>
  <c r="R14" i="12" s="1"/>
  <c r="A27" i="11"/>
  <c r="P77" i="18"/>
  <c r="P78" i="18"/>
  <c r="P67" i="18"/>
  <c r="P98" i="18" s="1"/>
  <c r="Q62" i="18"/>
  <c r="Q68" i="18" s="1"/>
  <c r="X92" i="18"/>
  <c r="X81" i="18"/>
  <c r="Y81" i="18" s="1"/>
  <c r="AS81" i="18" s="1"/>
  <c r="X76" i="18"/>
  <c r="Y76" i="18" s="1"/>
  <c r="AT76" i="18" s="1"/>
  <c r="X87" i="18"/>
  <c r="X70" i="18"/>
  <c r="Y70" i="18" s="1"/>
  <c r="AT70" i="18" s="1"/>
  <c r="X85" i="18"/>
  <c r="X88" i="18"/>
  <c r="X86" i="18"/>
  <c r="X84" i="18"/>
  <c r="X72" i="18"/>
  <c r="Y72" i="18" s="1"/>
  <c r="AT72" i="18" s="1"/>
  <c r="X91" i="18"/>
  <c r="X90" i="18"/>
  <c r="X83" i="18"/>
  <c r="X80" i="18"/>
  <c r="Y80" i="18" s="1"/>
  <c r="AU80" i="18" s="1"/>
  <c r="X82" i="18"/>
  <c r="Y82" i="18" s="1"/>
  <c r="AS82" i="18" s="1"/>
  <c r="X79" i="18"/>
  <c r="Y79" i="18" s="1"/>
  <c r="AU79" i="18" s="1"/>
  <c r="X69" i="18"/>
  <c r="Y69" i="18" s="1"/>
  <c r="AT69" i="18" s="1"/>
  <c r="X73" i="18"/>
  <c r="Y73" i="18" s="1"/>
  <c r="AU73" i="18" s="1"/>
  <c r="X71" i="18"/>
  <c r="Y71" i="18" s="1"/>
  <c r="AT71" i="18" s="1"/>
  <c r="X75" i="18"/>
  <c r="Y75" i="18" s="1"/>
  <c r="AU75" i="18" s="1"/>
  <c r="X89" i="18"/>
  <c r="X74" i="18"/>
  <c r="Y74" i="18" s="1"/>
  <c r="AT74" i="18" s="1"/>
  <c r="AT85" i="18"/>
  <c r="AT89" i="18"/>
  <c r="AT84" i="18"/>
  <c r="AT86" i="18"/>
  <c r="AT92" i="18"/>
  <c r="AT87" i="18"/>
  <c r="AT88" i="18"/>
  <c r="AT83" i="18"/>
  <c r="AT90" i="18"/>
  <c r="AT82" i="18"/>
  <c r="AT91" i="18"/>
  <c r="AT81" i="18"/>
  <c r="AU88" i="18"/>
  <c r="AU91" i="18"/>
  <c r="AU86" i="18"/>
  <c r="AU81" i="18"/>
  <c r="AU89" i="18"/>
  <c r="AU83" i="18"/>
  <c r="AU87" i="18"/>
  <c r="AU90" i="18"/>
  <c r="AU84" i="18"/>
  <c r="AU85" i="18"/>
  <c r="AU82" i="18"/>
  <c r="AU92" i="18"/>
  <c r="C28" i="3"/>
  <c r="AC54" i="3"/>
  <c r="B99" i="15"/>
  <c r="D99" i="15"/>
  <c r="F99" i="15"/>
  <c r="H99" i="15"/>
  <c r="J99" i="15"/>
  <c r="L99" i="15"/>
  <c r="N99" i="15"/>
  <c r="P99" i="15"/>
  <c r="R99" i="15"/>
  <c r="T99" i="15"/>
  <c r="V99" i="15"/>
  <c r="X99" i="15"/>
  <c r="Z99" i="15"/>
  <c r="AB99" i="15"/>
  <c r="A99" i="15"/>
  <c r="C99" i="15"/>
  <c r="E99" i="15"/>
  <c r="G99" i="15"/>
  <c r="I99" i="15"/>
  <c r="K99" i="15"/>
  <c r="M99" i="15"/>
  <c r="O99" i="15"/>
  <c r="Q99" i="15"/>
  <c r="S99" i="15"/>
  <c r="U99" i="15"/>
  <c r="W99" i="15"/>
  <c r="Y99" i="15"/>
  <c r="A119" i="10"/>
  <c r="C119" i="10"/>
  <c r="E119" i="10"/>
  <c r="G119" i="10"/>
  <c r="I119" i="10"/>
  <c r="K119" i="10"/>
  <c r="M119" i="10"/>
  <c r="O119" i="10"/>
  <c r="Q119" i="10"/>
  <c r="S119" i="10"/>
  <c r="U119" i="10"/>
  <c r="W119" i="10"/>
  <c r="Y119" i="10"/>
  <c r="B119" i="10"/>
  <c r="D119" i="10"/>
  <c r="F119" i="10"/>
  <c r="H119" i="10"/>
  <c r="J119" i="10"/>
  <c r="L119" i="10"/>
  <c r="N119" i="10"/>
  <c r="P119" i="10"/>
  <c r="R119" i="10"/>
  <c r="T119" i="10"/>
  <c r="V119" i="10"/>
  <c r="X119" i="10"/>
  <c r="Z119" i="10"/>
  <c r="AB119" i="10"/>
  <c r="AD69" i="15"/>
  <c r="AA101" i="15"/>
  <c r="AD83" i="10"/>
  <c r="AA121" i="10"/>
  <c r="AA104" i="3"/>
  <c r="AA106" i="1"/>
  <c r="W68" i="18" l="1"/>
  <c r="AR68" i="18" s="1"/>
  <c r="X68" i="18"/>
  <c r="AU70" i="18"/>
  <c r="AU71" i="18"/>
  <c r="AV71" i="18" s="1"/>
  <c r="A15" i="12"/>
  <c r="B15" i="12" s="1"/>
  <c r="C15" i="12" s="1"/>
  <c r="D15" i="12" s="1"/>
  <c r="E15" i="12" s="1"/>
  <c r="F15" i="12" s="1"/>
  <c r="G15" i="12" s="1"/>
  <c r="H15" i="12" s="1"/>
  <c r="I15" i="12" s="1"/>
  <c r="J15" i="12" s="1"/>
  <c r="K15" i="12" s="1"/>
  <c r="L15" i="12" s="1"/>
  <c r="M15" i="12" s="1"/>
  <c r="N15" i="12" s="1"/>
  <c r="O15" i="12" s="1"/>
  <c r="P15" i="12" s="1"/>
  <c r="Q15" i="12" s="1"/>
  <c r="R15" i="12" s="1"/>
  <c r="A28" i="11"/>
  <c r="Q77" i="18"/>
  <c r="X77" i="18" s="1"/>
  <c r="Q78" i="18"/>
  <c r="W78" i="18" s="1"/>
  <c r="AR78" i="18" s="1"/>
  <c r="AU72" i="18"/>
  <c r="AV72" i="18" s="1"/>
  <c r="AT80" i="18"/>
  <c r="AV80" i="18" s="1"/>
  <c r="AU76" i="18"/>
  <c r="AV76" i="18" s="1"/>
  <c r="AT75" i="18"/>
  <c r="AV75" i="18" s="1"/>
  <c r="AT79" i="18"/>
  <c r="AV79" i="18" s="1"/>
  <c r="AT73" i="18"/>
  <c r="AV73" i="18" s="1"/>
  <c r="AU74" i="18"/>
  <c r="AV74" i="18" s="1"/>
  <c r="Q67" i="18"/>
  <c r="Q98" i="18" s="1"/>
  <c r="R62" i="18"/>
  <c r="AU69" i="18"/>
  <c r="AV69" i="18" s="1"/>
  <c r="AV81" i="18"/>
  <c r="AV82" i="18"/>
  <c r="AV90" i="18"/>
  <c r="AU68" i="18"/>
  <c r="AV92" i="18"/>
  <c r="AV86" i="18"/>
  <c r="AV85" i="18"/>
  <c r="AV91" i="18"/>
  <c r="AV83" i="18"/>
  <c r="AV88" i="18"/>
  <c r="AV87" i="18"/>
  <c r="AV84" i="18"/>
  <c r="AV89" i="18"/>
  <c r="AV70" i="18"/>
  <c r="AU84" i="3"/>
  <c r="AU89" i="3"/>
  <c r="AU90" i="3"/>
  <c r="AU88" i="3"/>
  <c r="AU81" i="3"/>
  <c r="AU83" i="3"/>
  <c r="AU82" i="3"/>
  <c r="AU80" i="3"/>
  <c r="AU86" i="3"/>
  <c r="AU79" i="3"/>
  <c r="AU85" i="3"/>
  <c r="AU87" i="3"/>
  <c r="X84" i="3"/>
  <c r="X81" i="3"/>
  <c r="Y81" i="3" s="1"/>
  <c r="X67" i="3"/>
  <c r="Y67" i="3" s="1"/>
  <c r="AU67" i="3" s="1"/>
  <c r="X69" i="3"/>
  <c r="Y69" i="3" s="1"/>
  <c r="AT69" i="3" s="1"/>
  <c r="X86" i="3"/>
  <c r="X85" i="3"/>
  <c r="X68" i="3"/>
  <c r="Y68" i="3" s="1"/>
  <c r="AU68" i="3" s="1"/>
  <c r="X76" i="3"/>
  <c r="Y76" i="3" s="1"/>
  <c r="AU76" i="3" s="1"/>
  <c r="X90" i="3"/>
  <c r="X73" i="3"/>
  <c r="Y73" i="3" s="1"/>
  <c r="AU73" i="3" s="1"/>
  <c r="X75" i="3"/>
  <c r="Y75" i="3" s="1"/>
  <c r="AU75" i="3" s="1"/>
  <c r="X74" i="3"/>
  <c r="Y74" i="3" s="1"/>
  <c r="AU74" i="3" s="1"/>
  <c r="X83" i="3"/>
  <c r="X89" i="3"/>
  <c r="X77" i="3"/>
  <c r="Y77" i="3" s="1"/>
  <c r="AU77" i="3" s="1"/>
  <c r="X79" i="3"/>
  <c r="X71" i="3"/>
  <c r="Y71" i="3" s="1"/>
  <c r="AT71" i="3" s="1"/>
  <c r="X66" i="3"/>
  <c r="Y66" i="3" s="1"/>
  <c r="AU66" i="3" s="1"/>
  <c r="X72" i="3"/>
  <c r="Y72" i="3" s="1"/>
  <c r="AU72" i="3" s="1"/>
  <c r="X87" i="3"/>
  <c r="X80" i="3"/>
  <c r="Y80" i="3" s="1"/>
  <c r="X78" i="3"/>
  <c r="Y78" i="3" s="1"/>
  <c r="AU78" i="3" s="1"/>
  <c r="X88" i="3"/>
  <c r="X70" i="3"/>
  <c r="Y70" i="3" s="1"/>
  <c r="AU70" i="3" s="1"/>
  <c r="X82" i="3"/>
  <c r="AT80" i="3"/>
  <c r="AT82" i="3"/>
  <c r="AT83" i="3"/>
  <c r="AT81" i="3"/>
  <c r="AT76" i="3"/>
  <c r="AT88" i="3"/>
  <c r="AT84" i="3"/>
  <c r="AT78" i="3"/>
  <c r="AT90" i="3"/>
  <c r="AT86" i="3"/>
  <c r="AT85" i="3"/>
  <c r="AT87" i="3"/>
  <c r="AT68" i="3"/>
  <c r="AT79" i="3"/>
  <c r="AT89" i="3"/>
  <c r="C27" i="1"/>
  <c r="AC55" i="1" s="1"/>
  <c r="A120" i="10"/>
  <c r="C120" i="10"/>
  <c r="E120" i="10"/>
  <c r="B120" i="10"/>
  <c r="D120" i="10"/>
  <c r="F120" i="10"/>
  <c r="H120" i="10"/>
  <c r="J120" i="10"/>
  <c r="L120" i="10"/>
  <c r="N120" i="10"/>
  <c r="P120" i="10"/>
  <c r="R120" i="10"/>
  <c r="T120" i="10"/>
  <c r="V120" i="10"/>
  <c r="X120" i="10"/>
  <c r="Z120" i="10"/>
  <c r="AB120" i="10"/>
  <c r="G120" i="10"/>
  <c r="K120" i="10"/>
  <c r="O120" i="10"/>
  <c r="S120" i="10"/>
  <c r="W120" i="10"/>
  <c r="I120" i="10"/>
  <c r="M120" i="10"/>
  <c r="Q120" i="10"/>
  <c r="U120" i="10"/>
  <c r="Y120" i="10"/>
  <c r="B100" i="15"/>
  <c r="D100" i="15"/>
  <c r="F100" i="15"/>
  <c r="H100" i="15"/>
  <c r="J100" i="15"/>
  <c r="L100" i="15"/>
  <c r="N100" i="15"/>
  <c r="P100" i="15"/>
  <c r="R100" i="15"/>
  <c r="T100" i="15"/>
  <c r="V100" i="15"/>
  <c r="X100" i="15"/>
  <c r="Z100" i="15"/>
  <c r="AB100" i="15"/>
  <c r="A100" i="15"/>
  <c r="C100" i="15"/>
  <c r="E100" i="15"/>
  <c r="G100" i="15"/>
  <c r="I100" i="15"/>
  <c r="K100" i="15"/>
  <c r="M100" i="15"/>
  <c r="O100" i="15"/>
  <c r="Q100" i="15"/>
  <c r="S100" i="15"/>
  <c r="U100" i="15"/>
  <c r="W100" i="15"/>
  <c r="Y100" i="15"/>
  <c r="AD84" i="10"/>
  <c r="AA122" i="10"/>
  <c r="AD70" i="15"/>
  <c r="AA102" i="15"/>
  <c r="AA105" i="3"/>
  <c r="AA107" i="1"/>
  <c r="Y68" i="18" l="1"/>
  <c r="AT68" i="18" s="1"/>
  <c r="AV68" i="18" s="1"/>
  <c r="A16" i="12"/>
  <c r="B16" i="12" s="1"/>
  <c r="C16" i="12" s="1"/>
  <c r="D16" i="12" s="1"/>
  <c r="E16" i="12" s="1"/>
  <c r="F16" i="12" s="1"/>
  <c r="G16" i="12" s="1"/>
  <c r="H16" i="12" s="1"/>
  <c r="I16" i="12" s="1"/>
  <c r="J16" i="12" s="1"/>
  <c r="K16" i="12" s="1"/>
  <c r="L16" i="12" s="1"/>
  <c r="M16" i="12" s="1"/>
  <c r="N16" i="12" s="1"/>
  <c r="O16" i="12" s="1"/>
  <c r="P16" i="12" s="1"/>
  <c r="Q16" i="12" s="1"/>
  <c r="R16" i="12" s="1"/>
  <c r="A29" i="11"/>
  <c r="AT67" i="3"/>
  <c r="AV67" i="3" s="1"/>
  <c r="X78" i="18"/>
  <c r="Y78" i="18" s="1"/>
  <c r="AU78" i="18" s="1"/>
  <c r="W77" i="18"/>
  <c r="Y77" i="18" s="1"/>
  <c r="AT77" i="18" s="1"/>
  <c r="AT75" i="3"/>
  <c r="AV75" i="3" s="1"/>
  <c r="AT66" i="3"/>
  <c r="AV66" i="3" s="1"/>
  <c r="AS78" i="3"/>
  <c r="AT77" i="3"/>
  <c r="AV77" i="3" s="1"/>
  <c r="AT72" i="3"/>
  <c r="AV72" i="3" s="1"/>
  <c r="AT73" i="3"/>
  <c r="AV73" i="3" s="1"/>
  <c r="AT74" i="3"/>
  <c r="AV74" i="3" s="1"/>
  <c r="S33" i="18"/>
  <c r="S62" i="18" s="1"/>
  <c r="R67" i="18"/>
  <c r="R98" i="18" s="1"/>
  <c r="AT70" i="3"/>
  <c r="AV70" i="3" s="1"/>
  <c r="AV85" i="3"/>
  <c r="AU71" i="3"/>
  <c r="AV71" i="3" s="1"/>
  <c r="AV90" i="3"/>
  <c r="AV84" i="3"/>
  <c r="AV81" i="3"/>
  <c r="AV83" i="3"/>
  <c r="AV80" i="3"/>
  <c r="AV68" i="3"/>
  <c r="AV76" i="3"/>
  <c r="AV82" i="3"/>
  <c r="AV87" i="3"/>
  <c r="AV89" i="3"/>
  <c r="AV86" i="3"/>
  <c r="AV78" i="3"/>
  <c r="AV88" i="3"/>
  <c r="AV79" i="3"/>
  <c r="AS70" i="3"/>
  <c r="AU69" i="3"/>
  <c r="AV69" i="3" s="1"/>
  <c r="AS66" i="3"/>
  <c r="AS74" i="3"/>
  <c r="AS77" i="3"/>
  <c r="AS69" i="3"/>
  <c r="AS73" i="3"/>
  <c r="AS72" i="3"/>
  <c r="AS71" i="3"/>
  <c r="AS68" i="3"/>
  <c r="AS67" i="3"/>
  <c r="AS76" i="3"/>
  <c r="AS81" i="3"/>
  <c r="AW81" i="3"/>
  <c r="Z81" i="3" s="1"/>
  <c r="AW80" i="3"/>
  <c r="AS80" i="3"/>
  <c r="AS75" i="3"/>
  <c r="C28" i="1"/>
  <c r="AC54" i="1"/>
  <c r="AD71" i="15"/>
  <c r="AA103" i="15"/>
  <c r="AD85" i="10"/>
  <c r="AA123" i="10"/>
  <c r="B101" i="15"/>
  <c r="D101" i="15"/>
  <c r="F101" i="15"/>
  <c r="H101" i="15"/>
  <c r="J101" i="15"/>
  <c r="L101" i="15"/>
  <c r="N101" i="15"/>
  <c r="P101" i="15"/>
  <c r="R101" i="15"/>
  <c r="T101" i="15"/>
  <c r="V101" i="15"/>
  <c r="X101" i="15"/>
  <c r="Z101" i="15"/>
  <c r="AB101" i="15"/>
  <c r="A101" i="15"/>
  <c r="C101" i="15"/>
  <c r="E101" i="15"/>
  <c r="G101" i="15"/>
  <c r="I101" i="15"/>
  <c r="K101" i="15"/>
  <c r="M101" i="15"/>
  <c r="O101" i="15"/>
  <c r="Q101" i="15"/>
  <c r="S101" i="15"/>
  <c r="U101" i="15"/>
  <c r="W101" i="15"/>
  <c r="Y101" i="15"/>
  <c r="B121" i="10"/>
  <c r="D121" i="10"/>
  <c r="F121" i="10"/>
  <c r="H121" i="10"/>
  <c r="J121" i="10"/>
  <c r="L121" i="10"/>
  <c r="N121" i="10"/>
  <c r="P121" i="10"/>
  <c r="R121" i="10"/>
  <c r="T121" i="10"/>
  <c r="V121" i="10"/>
  <c r="X121" i="10"/>
  <c r="Z121" i="10"/>
  <c r="AB121" i="10"/>
  <c r="C121" i="10"/>
  <c r="G121" i="10"/>
  <c r="K121" i="10"/>
  <c r="O121" i="10"/>
  <c r="S121" i="10"/>
  <c r="W121" i="10"/>
  <c r="A121" i="10"/>
  <c r="E121" i="10"/>
  <c r="I121" i="10"/>
  <c r="M121" i="10"/>
  <c r="Q121" i="10"/>
  <c r="U121" i="10"/>
  <c r="Y121" i="10"/>
  <c r="AA106" i="3"/>
  <c r="AA108" i="1"/>
  <c r="A17" i="12" l="1"/>
  <c r="B17" i="12" s="1"/>
  <c r="C17" i="12" s="1"/>
  <c r="D17" i="12" s="1"/>
  <c r="E17" i="12" s="1"/>
  <c r="F17" i="12" s="1"/>
  <c r="G17" i="12" s="1"/>
  <c r="H17" i="12" s="1"/>
  <c r="I17" i="12" s="1"/>
  <c r="J17" i="12" s="1"/>
  <c r="K17" i="12" s="1"/>
  <c r="L17" i="12" s="1"/>
  <c r="M17" i="12" s="1"/>
  <c r="N17" i="12" s="1"/>
  <c r="O17" i="12" s="1"/>
  <c r="P17" i="12" s="1"/>
  <c r="Q17" i="12" s="1"/>
  <c r="R17" i="12" s="1"/>
  <c r="A30" i="11"/>
  <c r="AU77" i="18"/>
  <c r="AV77" i="18" s="1"/>
  <c r="AT78" i="18"/>
  <c r="AV78" i="18" s="1"/>
  <c r="AR77" i="18"/>
  <c r="AC57" i="18"/>
  <c r="AA99" i="18" s="1"/>
  <c r="AA100" i="18" s="1"/>
  <c r="AA101" i="18" s="1"/>
  <c r="AA102" i="18" s="1"/>
  <c r="AA103" i="18" s="1"/>
  <c r="AA104" i="18" s="1"/>
  <c r="AA105" i="18" s="1"/>
  <c r="AA106" i="18" s="1"/>
  <c r="AA107" i="18" s="1"/>
  <c r="AA108" i="18" s="1"/>
  <c r="AA109" i="18" s="1"/>
  <c r="AA110" i="18" s="1"/>
  <c r="AW78" i="3"/>
  <c r="Z78" i="3" s="1"/>
  <c r="T33" i="18"/>
  <c r="T62" i="18" s="1"/>
  <c r="S67" i="18"/>
  <c r="S98" i="18" s="1"/>
  <c r="AW70" i="3"/>
  <c r="Z70" i="3" s="1"/>
  <c r="AW77" i="3"/>
  <c r="Z77" i="3" s="1"/>
  <c r="AW75" i="3"/>
  <c r="Z75" i="3" s="1"/>
  <c r="AW69" i="3"/>
  <c r="Z69" i="3" s="1"/>
  <c r="AW67" i="3"/>
  <c r="Z67" i="3" s="1"/>
  <c r="AW76" i="3"/>
  <c r="Z76" i="3" s="1"/>
  <c r="AW68" i="3"/>
  <c r="Z68" i="3" s="1"/>
  <c r="AW71" i="3"/>
  <c r="Z71" i="3" s="1"/>
  <c r="AW74" i="3"/>
  <c r="Z74" i="3" s="1"/>
  <c r="AW73" i="3"/>
  <c r="Z73" i="3" s="1"/>
  <c r="AW72" i="3"/>
  <c r="Z72" i="3" s="1"/>
  <c r="AW66" i="3"/>
  <c r="Z66" i="3" s="1"/>
  <c r="Z80" i="3"/>
  <c r="AT85" i="1"/>
  <c r="AT89" i="1"/>
  <c r="AT83" i="1"/>
  <c r="AT86" i="1"/>
  <c r="AT88" i="1"/>
  <c r="AT82" i="1"/>
  <c r="AT90" i="1"/>
  <c r="AT87" i="1"/>
  <c r="AT91" i="1"/>
  <c r="AT80" i="1"/>
  <c r="AT84" i="1"/>
  <c r="X67" i="1"/>
  <c r="Y67" i="1" s="1"/>
  <c r="AT67" i="1" s="1"/>
  <c r="X69" i="1"/>
  <c r="Y69" i="1" s="1"/>
  <c r="X71" i="1"/>
  <c r="Y71" i="1" s="1"/>
  <c r="AT71" i="1" s="1"/>
  <c r="X73" i="1"/>
  <c r="Y73" i="1" s="1"/>
  <c r="AT73" i="1" s="1"/>
  <c r="X75" i="1"/>
  <c r="Y75" i="1" s="1"/>
  <c r="AT75" i="1" s="1"/>
  <c r="X77" i="1"/>
  <c r="Y77" i="1" s="1"/>
  <c r="AT77" i="1" s="1"/>
  <c r="X79" i="1"/>
  <c r="Y79" i="1" s="1"/>
  <c r="X81" i="1"/>
  <c r="Y81" i="1" s="1"/>
  <c r="AT81" i="1" s="1"/>
  <c r="X83" i="1"/>
  <c r="X86" i="1"/>
  <c r="X90" i="1"/>
  <c r="X89" i="1"/>
  <c r="X91" i="1"/>
  <c r="X68" i="1"/>
  <c r="Y68" i="1" s="1"/>
  <c r="X70" i="1"/>
  <c r="Y70" i="1" s="1"/>
  <c r="X72" i="1"/>
  <c r="Y72" i="1" s="1"/>
  <c r="AT72" i="1" s="1"/>
  <c r="X74" i="1"/>
  <c r="Y74" i="1" s="1"/>
  <c r="AT74" i="1" s="1"/>
  <c r="X76" i="1"/>
  <c r="Y76" i="1" s="1"/>
  <c r="AT76" i="1" s="1"/>
  <c r="X78" i="1"/>
  <c r="Y78" i="1" s="1"/>
  <c r="AT78" i="1" s="1"/>
  <c r="X80" i="1"/>
  <c r="X82" i="1"/>
  <c r="X84" i="1"/>
  <c r="X88" i="1"/>
  <c r="X85" i="1"/>
  <c r="X87" i="1"/>
  <c r="AU69" i="1"/>
  <c r="AU71" i="1"/>
  <c r="AU82" i="1"/>
  <c r="AU84" i="1"/>
  <c r="AU88" i="1"/>
  <c r="AU87" i="1"/>
  <c r="AU85" i="1"/>
  <c r="AU74" i="1"/>
  <c r="AU80" i="1"/>
  <c r="AU83" i="1"/>
  <c r="AU86" i="1"/>
  <c r="AU90" i="1"/>
  <c r="AU91" i="1"/>
  <c r="AU89" i="1"/>
  <c r="B122" i="10"/>
  <c r="D122" i="10"/>
  <c r="F122" i="10"/>
  <c r="H122" i="10"/>
  <c r="J122" i="10"/>
  <c r="L122" i="10"/>
  <c r="N122" i="10"/>
  <c r="P122" i="10"/>
  <c r="R122" i="10"/>
  <c r="T122" i="10"/>
  <c r="V122" i="10"/>
  <c r="X122" i="10"/>
  <c r="Z122" i="10"/>
  <c r="AB122" i="10"/>
  <c r="C122" i="10"/>
  <c r="G122" i="10"/>
  <c r="K122" i="10"/>
  <c r="O122" i="10"/>
  <c r="S122" i="10"/>
  <c r="W122" i="10"/>
  <c r="A122" i="10"/>
  <c r="E122" i="10"/>
  <c r="I122" i="10"/>
  <c r="M122" i="10"/>
  <c r="Q122" i="10"/>
  <c r="U122" i="10"/>
  <c r="Y122" i="10"/>
  <c r="B102" i="15"/>
  <c r="D102" i="15"/>
  <c r="F102" i="15"/>
  <c r="H102" i="15"/>
  <c r="J102" i="15"/>
  <c r="L102" i="15"/>
  <c r="N102" i="15"/>
  <c r="P102" i="15"/>
  <c r="R102" i="15"/>
  <c r="T102" i="15"/>
  <c r="V102" i="15"/>
  <c r="X102" i="15"/>
  <c r="Z102" i="15"/>
  <c r="AB102" i="15"/>
  <c r="A102" i="15"/>
  <c r="C102" i="15"/>
  <c r="E102" i="15"/>
  <c r="G102" i="15"/>
  <c r="I102" i="15"/>
  <c r="K102" i="15"/>
  <c r="M102" i="15"/>
  <c r="O102" i="15"/>
  <c r="Q102" i="15"/>
  <c r="S102" i="15"/>
  <c r="U102" i="15"/>
  <c r="W102" i="15"/>
  <c r="Y102" i="15"/>
  <c r="AD86" i="10"/>
  <c r="AA124" i="10"/>
  <c r="AD72" i="15"/>
  <c r="AA104" i="15"/>
  <c r="AA107" i="3"/>
  <c r="AA109" i="1"/>
  <c r="AT68" i="1" l="1"/>
  <c r="Z68" i="1"/>
  <c r="AT69" i="1"/>
  <c r="Z69" i="1"/>
  <c r="A18" i="12"/>
  <c r="B18" i="12" s="1"/>
  <c r="C18" i="12" s="1"/>
  <c r="D18" i="12" s="1"/>
  <c r="E18" i="12" s="1"/>
  <c r="F18" i="12" s="1"/>
  <c r="G18" i="12" s="1"/>
  <c r="H18" i="12" s="1"/>
  <c r="I18" i="12" s="1"/>
  <c r="J18" i="12" s="1"/>
  <c r="K18" i="12" s="1"/>
  <c r="L18" i="12" s="1"/>
  <c r="M18" i="12" s="1"/>
  <c r="N18" i="12" s="1"/>
  <c r="O18" i="12" s="1"/>
  <c r="P18" i="12" s="1"/>
  <c r="Q18" i="12" s="1"/>
  <c r="R18" i="12" s="1"/>
  <c r="A31" i="11"/>
  <c r="AT79" i="1"/>
  <c r="AS71" i="18"/>
  <c r="AS73" i="18"/>
  <c r="AS74" i="18"/>
  <c r="AS80" i="18"/>
  <c r="AS75" i="18"/>
  <c r="AS72" i="18"/>
  <c r="AS68" i="18"/>
  <c r="AS76" i="18"/>
  <c r="AS69" i="18"/>
  <c r="AS79" i="18"/>
  <c r="AS70" i="18"/>
  <c r="AW71" i="18"/>
  <c r="AW83" i="18"/>
  <c r="AW74" i="18"/>
  <c r="AW76" i="18"/>
  <c r="AW72" i="18"/>
  <c r="AW80" i="18"/>
  <c r="Z80" i="18" s="1"/>
  <c r="AW89" i="18"/>
  <c r="AW79" i="18"/>
  <c r="AW82" i="18"/>
  <c r="AW87" i="18"/>
  <c r="AW75" i="18"/>
  <c r="AW88" i="18"/>
  <c r="AW86" i="18"/>
  <c r="AW77" i="18"/>
  <c r="AW69" i="18"/>
  <c r="AW70" i="18"/>
  <c r="Z70" i="18" s="1"/>
  <c r="AW68" i="18"/>
  <c r="AW91" i="18"/>
  <c r="AW92" i="18"/>
  <c r="AW84" i="18"/>
  <c r="AW81" i="18"/>
  <c r="AW90" i="18"/>
  <c r="AW73" i="18"/>
  <c r="AW85" i="18"/>
  <c r="AW78" i="18"/>
  <c r="AS77" i="18"/>
  <c r="AS78" i="18"/>
  <c r="AU68" i="1"/>
  <c r="AV68" i="1" s="1"/>
  <c r="AU67" i="1"/>
  <c r="AV67" i="1" s="1"/>
  <c r="T67" i="18"/>
  <c r="T98" i="18" s="1"/>
  <c r="U33" i="18"/>
  <c r="U62" i="18" s="1"/>
  <c r="AU73" i="1"/>
  <c r="AV73" i="1" s="1"/>
  <c r="AU76" i="1"/>
  <c r="AV76" i="1" s="1"/>
  <c r="AU75" i="1"/>
  <c r="AV75" i="1" s="1"/>
  <c r="AA67" i="3"/>
  <c r="AA76" i="3"/>
  <c r="AA88" i="3"/>
  <c r="AA66" i="3"/>
  <c r="AA71" i="3"/>
  <c r="AA82" i="3"/>
  <c r="AA81" i="3"/>
  <c r="AA85" i="3"/>
  <c r="AA90" i="3"/>
  <c r="AA87" i="3"/>
  <c r="AA73" i="3"/>
  <c r="AA68" i="3"/>
  <c r="AA72" i="3"/>
  <c r="AA79" i="3"/>
  <c r="AA84" i="3"/>
  <c r="AA78" i="3"/>
  <c r="AA74" i="3"/>
  <c r="AA89" i="3"/>
  <c r="AA69" i="3"/>
  <c r="AA70" i="3"/>
  <c r="AA83" i="3"/>
  <c r="AA86" i="3"/>
  <c r="AA77" i="3"/>
  <c r="AA80" i="3"/>
  <c r="AA75" i="3"/>
  <c r="AU72" i="1"/>
  <c r="AV72" i="1" s="1"/>
  <c r="AU77" i="1"/>
  <c r="AV77" i="1" s="1"/>
  <c r="AT70" i="1"/>
  <c r="AS76" i="1"/>
  <c r="AS72" i="1"/>
  <c r="AS68" i="1"/>
  <c r="AU81" i="1"/>
  <c r="AV81" i="1" s="1"/>
  <c r="AS81" i="1"/>
  <c r="AS77" i="1"/>
  <c r="AS73" i="1"/>
  <c r="AS69" i="1"/>
  <c r="AV84" i="1"/>
  <c r="AV87" i="1"/>
  <c r="AV82" i="1"/>
  <c r="AV88" i="1"/>
  <c r="AV83" i="1"/>
  <c r="AV71" i="1"/>
  <c r="AV85" i="1"/>
  <c r="AU78" i="1"/>
  <c r="AV78" i="1" s="1"/>
  <c r="AS78" i="1"/>
  <c r="AS74" i="1"/>
  <c r="AU70" i="1"/>
  <c r="AS70" i="1"/>
  <c r="AU79" i="1"/>
  <c r="AS79" i="1"/>
  <c r="AS75" i="1"/>
  <c r="AS71" i="1"/>
  <c r="AS67" i="1"/>
  <c r="AV80" i="1"/>
  <c r="AV74" i="1"/>
  <c r="AV91" i="1"/>
  <c r="AV90" i="1"/>
  <c r="AV86" i="1"/>
  <c r="AV69" i="1"/>
  <c r="AV89" i="1"/>
  <c r="B103" i="15"/>
  <c r="D103" i="15"/>
  <c r="F103" i="15"/>
  <c r="H103" i="15"/>
  <c r="J103" i="15"/>
  <c r="L103" i="15"/>
  <c r="N103" i="15"/>
  <c r="P103" i="15"/>
  <c r="R103" i="15"/>
  <c r="T103" i="15"/>
  <c r="V103" i="15"/>
  <c r="X103" i="15"/>
  <c r="Z103" i="15"/>
  <c r="AB103" i="15"/>
  <c r="A103" i="15"/>
  <c r="C103" i="15"/>
  <c r="E103" i="15"/>
  <c r="G103" i="15"/>
  <c r="I103" i="15"/>
  <c r="K103" i="15"/>
  <c r="M103" i="15"/>
  <c r="O103" i="15"/>
  <c r="Q103" i="15"/>
  <c r="S103" i="15"/>
  <c r="U103" i="15"/>
  <c r="W103" i="15"/>
  <c r="Y103" i="15"/>
  <c r="B123" i="10"/>
  <c r="D123" i="10"/>
  <c r="F123" i="10"/>
  <c r="H123" i="10"/>
  <c r="J123" i="10"/>
  <c r="L123" i="10"/>
  <c r="N123" i="10"/>
  <c r="P123" i="10"/>
  <c r="R123" i="10"/>
  <c r="T123" i="10"/>
  <c r="V123" i="10"/>
  <c r="X123" i="10"/>
  <c r="Z123" i="10"/>
  <c r="AB123" i="10"/>
  <c r="C123" i="10"/>
  <c r="G123" i="10"/>
  <c r="K123" i="10"/>
  <c r="O123" i="10"/>
  <c r="S123" i="10"/>
  <c r="W123" i="10"/>
  <c r="A123" i="10"/>
  <c r="E123" i="10"/>
  <c r="I123" i="10"/>
  <c r="M123" i="10"/>
  <c r="Q123" i="10"/>
  <c r="U123" i="10"/>
  <c r="Y123" i="10"/>
  <c r="AD73" i="15"/>
  <c r="AA105" i="15"/>
  <c r="AD87" i="10"/>
  <c r="AA125" i="10"/>
  <c r="AA111" i="18"/>
  <c r="AA108" i="3"/>
  <c r="AA110" i="1"/>
  <c r="Z73" i="18" l="1"/>
  <c r="Z76" i="18"/>
  <c r="A19" i="12"/>
  <c r="B19" i="12" s="1"/>
  <c r="C19" i="12" s="1"/>
  <c r="D19" i="12" s="1"/>
  <c r="E19" i="12" s="1"/>
  <c r="F19" i="12" s="1"/>
  <c r="G19" i="12" s="1"/>
  <c r="H19" i="12" s="1"/>
  <c r="I19" i="12" s="1"/>
  <c r="J19" i="12" s="1"/>
  <c r="K19" i="12" s="1"/>
  <c r="L19" i="12" s="1"/>
  <c r="M19" i="12" s="1"/>
  <c r="N19" i="12" s="1"/>
  <c r="O19" i="12" s="1"/>
  <c r="P19" i="12" s="1"/>
  <c r="Q19" i="12" s="1"/>
  <c r="R19" i="12" s="1"/>
  <c r="A32" i="11"/>
  <c r="Z75" i="18"/>
  <c r="Z69" i="18"/>
  <c r="Z68" i="18"/>
  <c r="Z71" i="18"/>
  <c r="Z74" i="18"/>
  <c r="AV79" i="1"/>
  <c r="Z77" i="18"/>
  <c r="Z79" i="18"/>
  <c r="Z78" i="18"/>
  <c r="Z72" i="18"/>
  <c r="U67" i="18"/>
  <c r="U98" i="18" s="1"/>
  <c r="AD69" i="3"/>
  <c r="AV70" i="1"/>
  <c r="AD77" i="3"/>
  <c r="L108" i="3" s="1"/>
  <c r="AD67" i="3"/>
  <c r="AD68" i="3"/>
  <c r="AD70" i="3"/>
  <c r="AD71" i="3"/>
  <c r="AD72" i="3"/>
  <c r="AD73" i="3"/>
  <c r="L104" i="3" s="1"/>
  <c r="AD74" i="3"/>
  <c r="L105" i="3" s="1"/>
  <c r="AD75" i="3"/>
  <c r="L106" i="3" s="1"/>
  <c r="AD76" i="3"/>
  <c r="AD66" i="3"/>
  <c r="G97" i="3" s="1"/>
  <c r="B124" i="10"/>
  <c r="D124" i="10"/>
  <c r="F124" i="10"/>
  <c r="H124" i="10"/>
  <c r="J124" i="10"/>
  <c r="L124" i="10"/>
  <c r="N124" i="10"/>
  <c r="P124" i="10"/>
  <c r="R124" i="10"/>
  <c r="T124" i="10"/>
  <c r="V124" i="10"/>
  <c r="X124" i="10"/>
  <c r="Z124" i="10"/>
  <c r="AB124" i="10"/>
  <c r="C124" i="10"/>
  <c r="G124" i="10"/>
  <c r="K124" i="10"/>
  <c r="O124" i="10"/>
  <c r="S124" i="10"/>
  <c r="W124" i="10"/>
  <c r="A124" i="10"/>
  <c r="E124" i="10"/>
  <c r="I124" i="10"/>
  <c r="M124" i="10"/>
  <c r="Q124" i="10"/>
  <c r="U124" i="10"/>
  <c r="Y124" i="10"/>
  <c r="B104" i="15"/>
  <c r="D104" i="15"/>
  <c r="F104" i="15"/>
  <c r="H104" i="15"/>
  <c r="J104" i="15"/>
  <c r="L104" i="15"/>
  <c r="N104" i="15"/>
  <c r="P104" i="15"/>
  <c r="R104" i="15"/>
  <c r="T104" i="15"/>
  <c r="V104" i="15"/>
  <c r="X104" i="15"/>
  <c r="Z104" i="15"/>
  <c r="AB104" i="15"/>
  <c r="A104" i="15"/>
  <c r="C104" i="15"/>
  <c r="E104" i="15"/>
  <c r="G104" i="15"/>
  <c r="I104" i="15"/>
  <c r="K104" i="15"/>
  <c r="M104" i="15"/>
  <c r="O104" i="15"/>
  <c r="Q104" i="15"/>
  <c r="S104" i="15"/>
  <c r="U104" i="15"/>
  <c r="W104" i="15"/>
  <c r="Y104" i="15"/>
  <c r="AD88" i="10"/>
  <c r="AA126" i="10"/>
  <c r="AD74" i="15"/>
  <c r="AA106" i="15"/>
  <c r="AA112" i="18"/>
  <c r="AA109" i="3"/>
  <c r="AD78" i="3" s="1"/>
  <c r="L109" i="3" s="1"/>
  <c r="AA111" i="1"/>
  <c r="A20" i="12" l="1"/>
  <c r="B20" i="12" s="1"/>
  <c r="C20" i="12" s="1"/>
  <c r="D20" i="12" s="1"/>
  <c r="E20" i="12" s="1"/>
  <c r="F20" i="12" s="1"/>
  <c r="G20" i="12" s="1"/>
  <c r="H20" i="12" s="1"/>
  <c r="I20" i="12" s="1"/>
  <c r="J20" i="12" s="1"/>
  <c r="K20" i="12" s="1"/>
  <c r="L20" i="12" s="1"/>
  <c r="M20" i="12" s="1"/>
  <c r="N20" i="12" s="1"/>
  <c r="O20" i="12" s="1"/>
  <c r="P20" i="12" s="1"/>
  <c r="Q20" i="12" s="1"/>
  <c r="R20" i="12" s="1"/>
  <c r="A33" i="11"/>
  <c r="AA69" i="18"/>
  <c r="AW74" i="1"/>
  <c r="Z74" i="1" s="1"/>
  <c r="AW79" i="1"/>
  <c r="Z79" i="1" s="1"/>
  <c r="AW73" i="1"/>
  <c r="Z73" i="1" s="1"/>
  <c r="AA87" i="18"/>
  <c r="AA68" i="18"/>
  <c r="AD77" i="18" s="1"/>
  <c r="AA77" i="18"/>
  <c r="AA80" i="18"/>
  <c r="AA85" i="18"/>
  <c r="AA70" i="18"/>
  <c r="AA71" i="18"/>
  <c r="AA86" i="18"/>
  <c r="AA89" i="18"/>
  <c r="AA81" i="18"/>
  <c r="AA91" i="18"/>
  <c r="AA74" i="18"/>
  <c r="AA75" i="18"/>
  <c r="AA78" i="18"/>
  <c r="AA90" i="18"/>
  <c r="AA92" i="18"/>
  <c r="AA84" i="18"/>
  <c r="AA79" i="18"/>
  <c r="AA72" i="18"/>
  <c r="AA82" i="18"/>
  <c r="AA83" i="18"/>
  <c r="AA88" i="18"/>
  <c r="AA76" i="18"/>
  <c r="AA73" i="18"/>
  <c r="Q99" i="3"/>
  <c r="L99" i="3"/>
  <c r="S100" i="3"/>
  <c r="L100" i="3"/>
  <c r="S101" i="3"/>
  <c r="L101" i="3"/>
  <c r="Y102" i="3"/>
  <c r="L102" i="3"/>
  <c r="T107" i="3"/>
  <c r="L107" i="3"/>
  <c r="H103" i="3"/>
  <c r="L103" i="3"/>
  <c r="W98" i="3"/>
  <c r="L98" i="3"/>
  <c r="AW77" i="1"/>
  <c r="Z77" i="1" s="1"/>
  <c r="AW75" i="1"/>
  <c r="Z75" i="1" s="1"/>
  <c r="AW76" i="1"/>
  <c r="Z76" i="1" s="1"/>
  <c r="AW81" i="1"/>
  <c r="Z81" i="1" s="1"/>
  <c r="AW78" i="1"/>
  <c r="Z78" i="1" s="1"/>
  <c r="AW67" i="1"/>
  <c r="Z67" i="1" s="1"/>
  <c r="AW69" i="1"/>
  <c r="AW68" i="1"/>
  <c r="AW70" i="1"/>
  <c r="Z70" i="1" s="1"/>
  <c r="T100" i="3"/>
  <c r="AW71" i="1"/>
  <c r="Z71" i="1" s="1"/>
  <c r="AW72" i="1"/>
  <c r="Z72" i="1" s="1"/>
  <c r="V97" i="3"/>
  <c r="E107" i="3"/>
  <c r="G107" i="3"/>
  <c r="K107" i="3"/>
  <c r="P107" i="3"/>
  <c r="W107" i="3"/>
  <c r="N107" i="3"/>
  <c r="F107" i="3"/>
  <c r="A107" i="3"/>
  <c r="U107" i="3"/>
  <c r="B107" i="3"/>
  <c r="D107" i="3"/>
  <c r="V107" i="3"/>
  <c r="O107" i="3"/>
  <c r="R107" i="3"/>
  <c r="Y107" i="3"/>
  <c r="S107" i="3"/>
  <c r="AB107" i="3"/>
  <c r="H107" i="3"/>
  <c r="J107" i="3"/>
  <c r="I107" i="3"/>
  <c r="Z107" i="3"/>
  <c r="C107" i="3"/>
  <c r="M107" i="3"/>
  <c r="Q107" i="3"/>
  <c r="X107" i="3"/>
  <c r="Y106" i="3"/>
  <c r="H106" i="3"/>
  <c r="E106" i="3"/>
  <c r="G106" i="3"/>
  <c r="B106" i="3"/>
  <c r="S106" i="3"/>
  <c r="K106" i="3"/>
  <c r="O106" i="3"/>
  <c r="N106" i="3"/>
  <c r="Z106" i="3"/>
  <c r="I106" i="3"/>
  <c r="W106" i="3"/>
  <c r="U106" i="3"/>
  <c r="D106" i="3"/>
  <c r="C106" i="3"/>
  <c r="M106" i="3"/>
  <c r="X106" i="3"/>
  <c r="T106" i="3"/>
  <c r="Q106" i="3"/>
  <c r="R106" i="3"/>
  <c r="AB106" i="3"/>
  <c r="V106" i="3"/>
  <c r="P106" i="3"/>
  <c r="J106" i="3"/>
  <c r="A106" i="3"/>
  <c r="F106" i="3"/>
  <c r="Y103" i="3"/>
  <c r="O99" i="3"/>
  <c r="F101" i="3"/>
  <c r="C103" i="3"/>
  <c r="AB103" i="3"/>
  <c r="I103" i="3"/>
  <c r="Q103" i="3"/>
  <c r="H98" i="3"/>
  <c r="O101" i="3"/>
  <c r="AB101" i="3"/>
  <c r="J103" i="3"/>
  <c r="W103" i="3"/>
  <c r="R103" i="3"/>
  <c r="G103" i="3"/>
  <c r="K103" i="3"/>
  <c r="W99" i="3"/>
  <c r="K99" i="3"/>
  <c r="J104" i="3"/>
  <c r="U104" i="3"/>
  <c r="T104" i="3"/>
  <c r="B104" i="3"/>
  <c r="M104" i="3"/>
  <c r="Z104" i="3"/>
  <c r="E104" i="3"/>
  <c r="R104" i="3"/>
  <c r="A104" i="3"/>
  <c r="G104" i="3"/>
  <c r="Q104" i="3"/>
  <c r="H104" i="3"/>
  <c r="F104" i="3"/>
  <c r="K104" i="3"/>
  <c r="X104" i="3"/>
  <c r="P104" i="3"/>
  <c r="AB104" i="3"/>
  <c r="C104" i="3"/>
  <c r="Y104" i="3"/>
  <c r="V104" i="3"/>
  <c r="W104" i="3"/>
  <c r="D104" i="3"/>
  <c r="O104" i="3"/>
  <c r="N104" i="3"/>
  <c r="S104" i="3"/>
  <c r="I104" i="3"/>
  <c r="Y105" i="3"/>
  <c r="J105" i="3"/>
  <c r="E105" i="3"/>
  <c r="W105" i="3"/>
  <c r="Q105" i="3"/>
  <c r="V105" i="3"/>
  <c r="M105" i="3"/>
  <c r="A105" i="3"/>
  <c r="S105" i="3"/>
  <c r="I105" i="3"/>
  <c r="B105" i="3"/>
  <c r="AB105" i="3"/>
  <c r="N105" i="3"/>
  <c r="C105" i="3"/>
  <c r="U105" i="3"/>
  <c r="T105" i="3"/>
  <c r="X105" i="3"/>
  <c r="D105" i="3"/>
  <c r="R105" i="3"/>
  <c r="G105" i="3"/>
  <c r="K105" i="3"/>
  <c r="F105" i="3"/>
  <c r="P105" i="3"/>
  <c r="Z105" i="3"/>
  <c r="H105" i="3"/>
  <c r="O105" i="3"/>
  <c r="F98" i="3"/>
  <c r="I101" i="3"/>
  <c r="T101" i="3"/>
  <c r="H101" i="3"/>
  <c r="B103" i="3"/>
  <c r="V103" i="3"/>
  <c r="P103" i="3"/>
  <c r="E103" i="3"/>
  <c r="B101" i="3"/>
  <c r="P101" i="3"/>
  <c r="C101" i="3"/>
  <c r="G101" i="3"/>
  <c r="J101" i="3"/>
  <c r="W101" i="3"/>
  <c r="Z103" i="3"/>
  <c r="X103" i="3"/>
  <c r="N103" i="3"/>
  <c r="A103" i="3"/>
  <c r="O103" i="3"/>
  <c r="D103" i="3"/>
  <c r="U103" i="3"/>
  <c r="M103" i="3"/>
  <c r="F103" i="3"/>
  <c r="S103" i="3"/>
  <c r="T103" i="3"/>
  <c r="X97" i="3"/>
  <c r="D97" i="3"/>
  <c r="W97" i="3"/>
  <c r="C102" i="3"/>
  <c r="T98" i="3"/>
  <c r="B99" i="3"/>
  <c r="U99" i="3"/>
  <c r="N99" i="3"/>
  <c r="AB99" i="3"/>
  <c r="U97" i="3"/>
  <c r="T97" i="3"/>
  <c r="L97" i="3"/>
  <c r="I100" i="3"/>
  <c r="R101" i="3"/>
  <c r="N101" i="3"/>
  <c r="D101" i="3"/>
  <c r="E101" i="3"/>
  <c r="V101" i="3"/>
  <c r="U101" i="3"/>
  <c r="Z101" i="3"/>
  <c r="A101" i="3"/>
  <c r="Q101" i="3"/>
  <c r="K101" i="3"/>
  <c r="X101" i="3"/>
  <c r="M101" i="3"/>
  <c r="Y101" i="3"/>
  <c r="K100" i="3"/>
  <c r="O100" i="3"/>
  <c r="C100" i="3"/>
  <c r="N100" i="3"/>
  <c r="U100" i="3"/>
  <c r="A100" i="3"/>
  <c r="D100" i="3"/>
  <c r="AB100" i="3"/>
  <c r="Z100" i="3"/>
  <c r="C98" i="3"/>
  <c r="I98" i="3"/>
  <c r="Q98" i="3"/>
  <c r="A98" i="3"/>
  <c r="X99" i="3"/>
  <c r="A99" i="3"/>
  <c r="V99" i="3"/>
  <c r="C99" i="3"/>
  <c r="M99" i="3"/>
  <c r="B97" i="3"/>
  <c r="F97" i="3"/>
  <c r="AB97" i="3"/>
  <c r="O97" i="3"/>
  <c r="Q97" i="3"/>
  <c r="K97" i="3"/>
  <c r="M97" i="3"/>
  <c r="M100" i="3"/>
  <c r="X100" i="3"/>
  <c r="B100" i="3"/>
  <c r="M102" i="3"/>
  <c r="J102" i="3"/>
  <c r="P100" i="3"/>
  <c r="Y100" i="3"/>
  <c r="Q100" i="3"/>
  <c r="G100" i="3"/>
  <c r="V100" i="3"/>
  <c r="E100" i="3"/>
  <c r="R100" i="3"/>
  <c r="J100" i="3"/>
  <c r="W100" i="3"/>
  <c r="F100" i="3"/>
  <c r="H100" i="3"/>
  <c r="Z102" i="3"/>
  <c r="Q102" i="3"/>
  <c r="F102" i="3"/>
  <c r="I102" i="3"/>
  <c r="B102" i="3"/>
  <c r="G102" i="3"/>
  <c r="P102" i="3"/>
  <c r="E102" i="3"/>
  <c r="R102" i="3"/>
  <c r="K102" i="3"/>
  <c r="N102" i="3"/>
  <c r="T102" i="3"/>
  <c r="N98" i="3"/>
  <c r="G98" i="3"/>
  <c r="M98" i="3"/>
  <c r="X98" i="3"/>
  <c r="O98" i="3"/>
  <c r="Z98" i="3"/>
  <c r="P98" i="3"/>
  <c r="F99" i="3"/>
  <c r="R99" i="3"/>
  <c r="P99" i="3"/>
  <c r="J99" i="3"/>
  <c r="T99" i="3"/>
  <c r="S99" i="3"/>
  <c r="Z99" i="3"/>
  <c r="G99" i="3"/>
  <c r="D99" i="3"/>
  <c r="I99" i="3"/>
  <c r="E99" i="3"/>
  <c r="Y99" i="3"/>
  <c r="H99" i="3"/>
  <c r="E97" i="3"/>
  <c r="C97" i="3"/>
  <c r="A97" i="3"/>
  <c r="J97" i="3"/>
  <c r="Z97" i="3"/>
  <c r="I97" i="3"/>
  <c r="H97" i="3"/>
  <c r="N97" i="3"/>
  <c r="S97" i="3"/>
  <c r="Y97" i="3"/>
  <c r="P97" i="3"/>
  <c r="R97" i="3"/>
  <c r="A102" i="3"/>
  <c r="W102" i="3"/>
  <c r="AB102" i="3"/>
  <c r="U102" i="3"/>
  <c r="S102" i="3"/>
  <c r="X102" i="3"/>
  <c r="V102" i="3"/>
  <c r="O102" i="3"/>
  <c r="H102" i="3"/>
  <c r="D102" i="3"/>
  <c r="S98" i="3"/>
  <c r="U98" i="3"/>
  <c r="Y98" i="3"/>
  <c r="V98" i="3"/>
  <c r="AB98" i="3"/>
  <c r="E98" i="3"/>
  <c r="D98" i="3"/>
  <c r="K98" i="3"/>
  <c r="J98" i="3"/>
  <c r="B98" i="3"/>
  <c r="R98" i="3"/>
  <c r="B105" i="15"/>
  <c r="D105" i="15"/>
  <c r="F105" i="15"/>
  <c r="A105" i="15"/>
  <c r="C105" i="15"/>
  <c r="E105" i="15"/>
  <c r="G105" i="15"/>
  <c r="I105" i="15"/>
  <c r="K105" i="15"/>
  <c r="M105" i="15"/>
  <c r="O105" i="15"/>
  <c r="Q105" i="15"/>
  <c r="S105" i="15"/>
  <c r="U105" i="15"/>
  <c r="W105" i="15"/>
  <c r="Y105" i="15"/>
  <c r="J105" i="15"/>
  <c r="N105" i="15"/>
  <c r="R105" i="15"/>
  <c r="V105" i="15"/>
  <c r="Z105" i="15"/>
  <c r="H105" i="15"/>
  <c r="L105" i="15"/>
  <c r="P105" i="15"/>
  <c r="T105" i="15"/>
  <c r="X105" i="15"/>
  <c r="AB105" i="15"/>
  <c r="B125" i="10"/>
  <c r="D125" i="10"/>
  <c r="F125" i="10"/>
  <c r="H125" i="10"/>
  <c r="J125" i="10"/>
  <c r="L125" i="10"/>
  <c r="N125" i="10"/>
  <c r="P125" i="10"/>
  <c r="R125" i="10"/>
  <c r="T125" i="10"/>
  <c r="V125" i="10"/>
  <c r="X125" i="10"/>
  <c r="Z125" i="10"/>
  <c r="AB125" i="10"/>
  <c r="C125" i="10"/>
  <c r="G125" i="10"/>
  <c r="K125" i="10"/>
  <c r="O125" i="10"/>
  <c r="S125" i="10"/>
  <c r="W125" i="10"/>
  <c r="A125" i="10"/>
  <c r="E125" i="10"/>
  <c r="I125" i="10"/>
  <c r="M125" i="10"/>
  <c r="Q125" i="10"/>
  <c r="U125" i="10"/>
  <c r="Y125" i="10"/>
  <c r="AD75" i="15"/>
  <c r="AA107" i="15"/>
  <c r="AD89" i="10"/>
  <c r="AA127" i="10"/>
  <c r="AD81" i="18"/>
  <c r="AA113" i="18"/>
  <c r="AA110" i="3"/>
  <c r="AD79" i="3" s="1"/>
  <c r="L110" i="3" s="1"/>
  <c r="Y108" i="3"/>
  <c r="J108" i="3"/>
  <c r="V108" i="3"/>
  <c r="N108" i="3"/>
  <c r="I108" i="3"/>
  <c r="H108" i="3"/>
  <c r="U108" i="3"/>
  <c r="E108" i="3"/>
  <c r="Z108" i="3"/>
  <c r="C108" i="3"/>
  <c r="G108" i="3"/>
  <c r="P108" i="3"/>
  <c r="Q108" i="3"/>
  <c r="R108" i="3"/>
  <c r="A108" i="3"/>
  <c r="T108" i="3"/>
  <c r="X108" i="3"/>
  <c r="B108" i="3"/>
  <c r="AB108" i="3"/>
  <c r="O108" i="3"/>
  <c r="K108" i="3"/>
  <c r="M108" i="3"/>
  <c r="F108" i="3"/>
  <c r="W108" i="3"/>
  <c r="D108" i="3"/>
  <c r="S108" i="3"/>
  <c r="AD80" i="1"/>
  <c r="AA112" i="1"/>
  <c r="A21" i="12" l="1"/>
  <c r="B21" i="12" s="1"/>
  <c r="C21" i="12" s="1"/>
  <c r="D21" i="12" s="1"/>
  <c r="E21" i="12" s="1"/>
  <c r="F21" i="12" s="1"/>
  <c r="G21" i="12" s="1"/>
  <c r="H21" i="12" s="1"/>
  <c r="I21" i="12" s="1"/>
  <c r="J21" i="12" s="1"/>
  <c r="K21" i="12" s="1"/>
  <c r="L21" i="12" s="1"/>
  <c r="M21" i="12" s="1"/>
  <c r="N21" i="12" s="1"/>
  <c r="O21" i="12" s="1"/>
  <c r="P21" i="12" s="1"/>
  <c r="Q21" i="12" s="1"/>
  <c r="R21" i="12" s="1"/>
  <c r="A34" i="11"/>
  <c r="AA79" i="1"/>
  <c r="AA70" i="1"/>
  <c r="AA77" i="1"/>
  <c r="AA74" i="1"/>
  <c r="AA72" i="1"/>
  <c r="AA68" i="1"/>
  <c r="AA81" i="1"/>
  <c r="AA67" i="1"/>
  <c r="AA86" i="1"/>
  <c r="AA88" i="1"/>
  <c r="AA87" i="1"/>
  <c r="AA90" i="1"/>
  <c r="AA91" i="1"/>
  <c r="AA89" i="1"/>
  <c r="AA85" i="1"/>
  <c r="AA83" i="1"/>
  <c r="AA80" i="1"/>
  <c r="AA82" i="1"/>
  <c r="AA84" i="1"/>
  <c r="AA78" i="1"/>
  <c r="AA75" i="1"/>
  <c r="AA73" i="1"/>
  <c r="AA71" i="1"/>
  <c r="AA69" i="1"/>
  <c r="AA76" i="1"/>
  <c r="AD70" i="18"/>
  <c r="AB101" i="18" s="1"/>
  <c r="AD73" i="18"/>
  <c r="T104" i="18" s="1"/>
  <c r="AD68" i="18"/>
  <c r="B99" i="18" s="1"/>
  <c r="AD78" i="18"/>
  <c r="Q109" i="18" s="1"/>
  <c r="AD80" i="18"/>
  <c r="F111" i="18" s="1"/>
  <c r="AD74" i="18"/>
  <c r="E105" i="18" s="1"/>
  <c r="AD72" i="18"/>
  <c r="AD76" i="18"/>
  <c r="J108" i="18"/>
  <c r="Y108" i="18"/>
  <c r="G108" i="18"/>
  <c r="H108" i="18"/>
  <c r="N108" i="18"/>
  <c r="U108" i="18"/>
  <c r="T108" i="18"/>
  <c r="F108" i="18"/>
  <c r="C108" i="18"/>
  <c r="O108" i="18"/>
  <c r="Q108" i="18"/>
  <c r="E108" i="18"/>
  <c r="D108" i="18"/>
  <c r="B108" i="18"/>
  <c r="X108" i="18"/>
  <c r="I108" i="18"/>
  <c r="Z108" i="18"/>
  <c r="V108" i="18"/>
  <c r="M108" i="18"/>
  <c r="A108" i="18"/>
  <c r="S108" i="18"/>
  <c r="P108" i="18"/>
  <c r="K108" i="18"/>
  <c r="AB108" i="18"/>
  <c r="R108" i="18"/>
  <c r="L108" i="18"/>
  <c r="W108" i="18"/>
  <c r="AD71" i="18"/>
  <c r="AD75" i="18"/>
  <c r="AD79" i="18"/>
  <c r="AD69" i="18"/>
  <c r="B126" i="10"/>
  <c r="D126" i="10"/>
  <c r="F126" i="10"/>
  <c r="H126" i="10"/>
  <c r="J126" i="10"/>
  <c r="L126" i="10"/>
  <c r="N126" i="10"/>
  <c r="P126" i="10"/>
  <c r="R126" i="10"/>
  <c r="T126" i="10"/>
  <c r="V126" i="10"/>
  <c r="X126" i="10"/>
  <c r="Z126" i="10"/>
  <c r="AB126" i="10"/>
  <c r="C126" i="10"/>
  <c r="G126" i="10"/>
  <c r="K126" i="10"/>
  <c r="O126" i="10"/>
  <c r="S126" i="10"/>
  <c r="W126" i="10"/>
  <c r="A126" i="10"/>
  <c r="E126" i="10"/>
  <c r="I126" i="10"/>
  <c r="M126" i="10"/>
  <c r="Q126" i="10"/>
  <c r="U126" i="10"/>
  <c r="Y126" i="10"/>
  <c r="A106" i="15"/>
  <c r="C106" i="15"/>
  <c r="E106" i="15"/>
  <c r="G106" i="15"/>
  <c r="I106" i="15"/>
  <c r="K106" i="15"/>
  <c r="M106" i="15"/>
  <c r="O106" i="15"/>
  <c r="Q106" i="15"/>
  <c r="S106" i="15"/>
  <c r="U106" i="15"/>
  <c r="W106" i="15"/>
  <c r="Y106" i="15"/>
  <c r="B106" i="15"/>
  <c r="F106" i="15"/>
  <c r="J106" i="15"/>
  <c r="N106" i="15"/>
  <c r="R106" i="15"/>
  <c r="V106" i="15"/>
  <c r="Z106" i="15"/>
  <c r="D106" i="15"/>
  <c r="H106" i="15"/>
  <c r="L106" i="15"/>
  <c r="P106" i="15"/>
  <c r="T106" i="15"/>
  <c r="X106" i="15"/>
  <c r="AB106" i="15"/>
  <c r="AD90" i="10"/>
  <c r="AA128" i="10"/>
  <c r="AD76" i="15"/>
  <c r="AA108" i="15"/>
  <c r="AB112" i="18"/>
  <c r="V112" i="18"/>
  <c r="H112" i="18"/>
  <c r="B112" i="18"/>
  <c r="F112" i="18"/>
  <c r="I112" i="18"/>
  <c r="Z112" i="18"/>
  <c r="L112" i="18"/>
  <c r="D112" i="18"/>
  <c r="C112" i="18"/>
  <c r="S112" i="18"/>
  <c r="O112" i="18"/>
  <c r="N112" i="18"/>
  <c r="J112" i="18"/>
  <c r="W112" i="18"/>
  <c r="P112" i="18"/>
  <c r="X112" i="18"/>
  <c r="Q112" i="18"/>
  <c r="M112" i="18"/>
  <c r="A112" i="18"/>
  <c r="U112" i="18"/>
  <c r="K112" i="18"/>
  <c r="Y112" i="18"/>
  <c r="G112" i="18"/>
  <c r="T112" i="18"/>
  <c r="R112" i="18"/>
  <c r="E112" i="18"/>
  <c r="AA114" i="18"/>
  <c r="AD82" i="18"/>
  <c r="T109" i="3"/>
  <c r="O109" i="3"/>
  <c r="D109" i="3"/>
  <c r="N109" i="3"/>
  <c r="I109" i="3"/>
  <c r="F109" i="3"/>
  <c r="Q109" i="3"/>
  <c r="J109" i="3"/>
  <c r="U109" i="3"/>
  <c r="H109" i="3"/>
  <c r="E109" i="3"/>
  <c r="AB109" i="3"/>
  <c r="C109" i="3"/>
  <c r="Z109" i="3"/>
  <c r="S109" i="3"/>
  <c r="X109" i="3"/>
  <c r="P109" i="3"/>
  <c r="A109" i="3"/>
  <c r="R109" i="3"/>
  <c r="M109" i="3"/>
  <c r="W109" i="3"/>
  <c r="B109" i="3"/>
  <c r="G109" i="3"/>
  <c r="K109" i="3"/>
  <c r="V109" i="3"/>
  <c r="Y109" i="3"/>
  <c r="AA111" i="3"/>
  <c r="AD80" i="3" s="1"/>
  <c r="L111" i="3" s="1"/>
  <c r="B111" i="1"/>
  <c r="D111" i="1"/>
  <c r="F111" i="1"/>
  <c r="H111" i="1"/>
  <c r="J111" i="1"/>
  <c r="L111" i="1"/>
  <c r="N111" i="1"/>
  <c r="P111" i="1"/>
  <c r="R111" i="1"/>
  <c r="T111" i="1"/>
  <c r="V111" i="1"/>
  <c r="X111" i="1"/>
  <c r="Z111" i="1"/>
  <c r="AB111" i="1"/>
  <c r="C111" i="1"/>
  <c r="G111" i="1"/>
  <c r="K111" i="1"/>
  <c r="O111" i="1"/>
  <c r="S111" i="1"/>
  <c r="W111" i="1"/>
  <c r="A111" i="1"/>
  <c r="E111" i="1"/>
  <c r="I111" i="1"/>
  <c r="M111" i="1"/>
  <c r="Q111" i="1"/>
  <c r="U111" i="1"/>
  <c r="Y111" i="1"/>
  <c r="AD81" i="1"/>
  <c r="AA113" i="1"/>
  <c r="AD70" i="1" l="1"/>
  <c r="E101" i="1" s="1"/>
  <c r="AD68" i="1"/>
  <c r="A99" i="1" s="1"/>
  <c r="AD73" i="1"/>
  <c r="B104" i="1" s="1"/>
  <c r="AD71" i="1"/>
  <c r="AD69" i="1"/>
  <c r="N104" i="18"/>
  <c r="M104" i="18"/>
  <c r="I99" i="18"/>
  <c r="B104" i="18"/>
  <c r="K104" i="18"/>
  <c r="AB104" i="18"/>
  <c r="W105" i="18"/>
  <c r="S109" i="18"/>
  <c r="AB105" i="18"/>
  <c r="A22" i="12"/>
  <c r="B22" i="12" s="1"/>
  <c r="C22" i="12" s="1"/>
  <c r="D22" i="12" s="1"/>
  <c r="E22" i="12" s="1"/>
  <c r="F22" i="12" s="1"/>
  <c r="G22" i="12" s="1"/>
  <c r="H22" i="12" s="1"/>
  <c r="I22" i="12" s="1"/>
  <c r="J22" i="12" s="1"/>
  <c r="K22" i="12" s="1"/>
  <c r="L22" i="12" s="1"/>
  <c r="M22" i="12" s="1"/>
  <c r="N22" i="12" s="1"/>
  <c r="O22" i="12" s="1"/>
  <c r="P22" i="12" s="1"/>
  <c r="Q22" i="12" s="1"/>
  <c r="R22" i="12" s="1"/>
  <c r="A35" i="11"/>
  <c r="Z105" i="18"/>
  <c r="Z109" i="18"/>
  <c r="T109" i="18"/>
  <c r="O109" i="18"/>
  <c r="AB109" i="18"/>
  <c r="E109" i="18"/>
  <c r="N109" i="18"/>
  <c r="C101" i="18"/>
  <c r="G99" i="18"/>
  <c r="T101" i="18"/>
  <c r="S101" i="18"/>
  <c r="O101" i="18"/>
  <c r="N101" i="18"/>
  <c r="X109" i="18"/>
  <c r="F109" i="18"/>
  <c r="I109" i="18"/>
  <c r="V109" i="18"/>
  <c r="A109" i="18"/>
  <c r="L109" i="18"/>
  <c r="M109" i="18"/>
  <c r="C109" i="18"/>
  <c r="J109" i="18"/>
  <c r="W109" i="18"/>
  <c r="G109" i="18"/>
  <c r="Y109" i="18"/>
  <c r="B109" i="18"/>
  <c r="H109" i="18"/>
  <c r="U109" i="18"/>
  <c r="P109" i="18"/>
  <c r="R109" i="18"/>
  <c r="K109" i="18"/>
  <c r="D109" i="18"/>
  <c r="I111" i="18"/>
  <c r="X111" i="18"/>
  <c r="P101" i="18"/>
  <c r="U101" i="18"/>
  <c r="J101" i="18"/>
  <c r="Z101" i="18"/>
  <c r="W101" i="18"/>
  <c r="P105" i="18"/>
  <c r="V99" i="18"/>
  <c r="T111" i="18"/>
  <c r="M101" i="18"/>
  <c r="L101" i="18"/>
  <c r="K101" i="18"/>
  <c r="B101" i="18"/>
  <c r="H101" i="18"/>
  <c r="W111" i="18"/>
  <c r="Y101" i="18"/>
  <c r="R101" i="18"/>
  <c r="V101" i="18"/>
  <c r="E101" i="18"/>
  <c r="Q101" i="18"/>
  <c r="N105" i="18"/>
  <c r="U99" i="18"/>
  <c r="A99" i="18"/>
  <c r="R99" i="18"/>
  <c r="E99" i="18"/>
  <c r="Y99" i="18"/>
  <c r="H99" i="18"/>
  <c r="K99" i="18"/>
  <c r="F104" i="18"/>
  <c r="U104" i="18"/>
  <c r="R111" i="18"/>
  <c r="G101" i="18"/>
  <c r="X101" i="18"/>
  <c r="I101" i="18"/>
  <c r="D101" i="18"/>
  <c r="A101" i="18"/>
  <c r="F101" i="18"/>
  <c r="O105" i="18"/>
  <c r="J105" i="18"/>
  <c r="F99" i="18"/>
  <c r="D99" i="18"/>
  <c r="T99" i="18"/>
  <c r="AD79" i="1"/>
  <c r="X104" i="18"/>
  <c r="P104" i="18"/>
  <c r="W104" i="18"/>
  <c r="O104" i="18"/>
  <c r="C104" i="18"/>
  <c r="S104" i="18"/>
  <c r="L104" i="18"/>
  <c r="V105" i="18"/>
  <c r="X105" i="18"/>
  <c r="D105" i="18"/>
  <c r="R105" i="18"/>
  <c r="G105" i="18"/>
  <c r="Q105" i="18"/>
  <c r="S99" i="18"/>
  <c r="M99" i="18"/>
  <c r="X99" i="18"/>
  <c r="N99" i="18"/>
  <c r="O99" i="18"/>
  <c r="W99" i="18"/>
  <c r="Q99" i="18"/>
  <c r="Q104" i="18"/>
  <c r="D104" i="18"/>
  <c r="J104" i="18"/>
  <c r="A104" i="18"/>
  <c r="Y104" i="18"/>
  <c r="H104" i="18"/>
  <c r="A105" i="18"/>
  <c r="F105" i="18"/>
  <c r="I105" i="18"/>
  <c r="T105" i="18"/>
  <c r="S105" i="18"/>
  <c r="Y105" i="18"/>
  <c r="L105" i="18"/>
  <c r="V104" i="18"/>
  <c r="G104" i="18"/>
  <c r="E104" i="18"/>
  <c r="Z104" i="18"/>
  <c r="I104" i="18"/>
  <c r="R104" i="18"/>
  <c r="M105" i="18"/>
  <c r="K105" i="18"/>
  <c r="U105" i="18"/>
  <c r="B105" i="18"/>
  <c r="C105" i="18"/>
  <c r="H105" i="18"/>
  <c r="J99" i="18"/>
  <c r="P99" i="18"/>
  <c r="C99" i="18"/>
  <c r="L99" i="18"/>
  <c r="Z99" i="18"/>
  <c r="AB99" i="18"/>
  <c r="M111" i="18"/>
  <c r="E111" i="18"/>
  <c r="L111" i="18"/>
  <c r="G111" i="18"/>
  <c r="Q111" i="18"/>
  <c r="N111" i="18"/>
  <c r="O111" i="18"/>
  <c r="V111" i="18"/>
  <c r="H111" i="18"/>
  <c r="S111" i="18"/>
  <c r="Z111" i="18"/>
  <c r="Y111" i="18"/>
  <c r="U111" i="18"/>
  <c r="AB111" i="18"/>
  <c r="B111" i="18"/>
  <c r="J111" i="18"/>
  <c r="C111" i="18"/>
  <c r="A111" i="18"/>
  <c r="D111" i="18"/>
  <c r="P111" i="18"/>
  <c r="K111" i="18"/>
  <c r="E106" i="18"/>
  <c r="D106" i="18"/>
  <c r="U106" i="18"/>
  <c r="S106" i="18"/>
  <c r="Q106" i="18"/>
  <c r="N106" i="18"/>
  <c r="W106" i="18"/>
  <c r="V106" i="18"/>
  <c r="Y106" i="18"/>
  <c r="P106" i="18"/>
  <c r="R106" i="18"/>
  <c r="A106" i="18"/>
  <c r="AB106" i="18"/>
  <c r="M106" i="18"/>
  <c r="H106" i="18"/>
  <c r="J106" i="18"/>
  <c r="G106" i="18"/>
  <c r="I106" i="18"/>
  <c r="T106" i="18"/>
  <c r="B106" i="18"/>
  <c r="F106" i="18"/>
  <c r="Z106" i="18"/>
  <c r="L106" i="18"/>
  <c r="O106" i="18"/>
  <c r="X106" i="18"/>
  <c r="K106" i="18"/>
  <c r="C106" i="18"/>
  <c r="I103" i="18"/>
  <c r="G103" i="18"/>
  <c r="Q103" i="18"/>
  <c r="O103" i="18"/>
  <c r="C103" i="18"/>
  <c r="P103" i="18"/>
  <c r="K103" i="18"/>
  <c r="N103" i="18"/>
  <c r="H103" i="18"/>
  <c r="AB103" i="18"/>
  <c r="W103" i="18"/>
  <c r="Y103" i="18"/>
  <c r="X103" i="18"/>
  <c r="Z103" i="18"/>
  <c r="S103" i="18"/>
  <c r="E103" i="18"/>
  <c r="U103" i="18"/>
  <c r="L103" i="18"/>
  <c r="V103" i="18"/>
  <c r="J103" i="18"/>
  <c r="D103" i="18"/>
  <c r="R103" i="18"/>
  <c r="B103" i="18"/>
  <c r="F103" i="18"/>
  <c r="T103" i="18"/>
  <c r="A103" i="18"/>
  <c r="M103" i="18"/>
  <c r="K110" i="18"/>
  <c r="Q110" i="18"/>
  <c r="X110" i="18"/>
  <c r="M110" i="18"/>
  <c r="W110" i="18"/>
  <c r="Y110" i="18"/>
  <c r="H110" i="18"/>
  <c r="AB110" i="18"/>
  <c r="O110" i="18"/>
  <c r="B110" i="18"/>
  <c r="N110" i="18"/>
  <c r="T110" i="18"/>
  <c r="Z110" i="18"/>
  <c r="F110" i="18"/>
  <c r="D110" i="18"/>
  <c r="S110" i="18"/>
  <c r="E110" i="18"/>
  <c r="J110" i="18"/>
  <c r="U110" i="18"/>
  <c r="I110" i="18"/>
  <c r="C110" i="18"/>
  <c r="L110" i="18"/>
  <c r="V110" i="18"/>
  <c r="P110" i="18"/>
  <c r="A110" i="18"/>
  <c r="G110" i="18"/>
  <c r="R110" i="18"/>
  <c r="U107" i="18"/>
  <c r="M107" i="18"/>
  <c r="J107" i="18"/>
  <c r="K107" i="18"/>
  <c r="Y107" i="18"/>
  <c r="Z107" i="18"/>
  <c r="X107" i="18"/>
  <c r="I107" i="18"/>
  <c r="H107" i="18"/>
  <c r="B107" i="18"/>
  <c r="F107" i="18"/>
  <c r="W107" i="18"/>
  <c r="AB107" i="18"/>
  <c r="Q107" i="18"/>
  <c r="E107" i="18"/>
  <c r="N107" i="18"/>
  <c r="P107" i="18"/>
  <c r="R107" i="18"/>
  <c r="O107" i="18"/>
  <c r="L107" i="18"/>
  <c r="T107" i="18"/>
  <c r="V107" i="18"/>
  <c r="D107" i="18"/>
  <c r="A107" i="18"/>
  <c r="C107" i="18"/>
  <c r="S107" i="18"/>
  <c r="G107" i="18"/>
  <c r="E100" i="18"/>
  <c r="T100" i="18"/>
  <c r="G100" i="18"/>
  <c r="A100" i="18"/>
  <c r="Y100" i="18"/>
  <c r="C100" i="18"/>
  <c r="I100" i="18"/>
  <c r="K100" i="18"/>
  <c r="J100" i="18"/>
  <c r="F100" i="18"/>
  <c r="Z100" i="18"/>
  <c r="M100" i="18"/>
  <c r="X100" i="18"/>
  <c r="P100" i="18"/>
  <c r="R100" i="18"/>
  <c r="AB100" i="18"/>
  <c r="H100" i="18"/>
  <c r="O100" i="18"/>
  <c r="N100" i="18"/>
  <c r="Q100" i="18"/>
  <c r="L100" i="18"/>
  <c r="B100" i="18"/>
  <c r="W100" i="18"/>
  <c r="D100" i="18"/>
  <c r="S100" i="18"/>
  <c r="V100" i="18"/>
  <c r="U100" i="18"/>
  <c r="Q102" i="18"/>
  <c r="M102" i="18"/>
  <c r="J102" i="18"/>
  <c r="P102" i="18"/>
  <c r="S102" i="18"/>
  <c r="R102" i="18"/>
  <c r="A102" i="18"/>
  <c r="B102" i="18"/>
  <c r="N102" i="18"/>
  <c r="H102" i="18"/>
  <c r="E102" i="18"/>
  <c r="C102" i="18"/>
  <c r="T102" i="18"/>
  <c r="Z102" i="18"/>
  <c r="K102" i="18"/>
  <c r="V102" i="18"/>
  <c r="AB102" i="18"/>
  <c r="D102" i="18"/>
  <c r="X102" i="18"/>
  <c r="F102" i="18"/>
  <c r="I102" i="18"/>
  <c r="O102" i="18"/>
  <c r="U102" i="18"/>
  <c r="W102" i="18"/>
  <c r="L102" i="18"/>
  <c r="Y102" i="18"/>
  <c r="G102" i="18"/>
  <c r="AD78" i="1"/>
  <c r="N109" i="1" s="1"/>
  <c r="AD77" i="1"/>
  <c r="F108" i="1" s="1"/>
  <c r="AD76" i="1"/>
  <c r="N107" i="1" s="1"/>
  <c r="AD75" i="1"/>
  <c r="P106" i="1" s="1"/>
  <c r="AD74" i="1"/>
  <c r="H105" i="1" s="1"/>
  <c r="C102" i="1"/>
  <c r="AD72" i="1"/>
  <c r="B103" i="1" s="1"/>
  <c r="AD67" i="1"/>
  <c r="N98" i="1" s="1"/>
  <c r="A100" i="1"/>
  <c r="A107" i="15"/>
  <c r="C107" i="15"/>
  <c r="E107" i="15"/>
  <c r="G107" i="15"/>
  <c r="I107" i="15"/>
  <c r="K107" i="15"/>
  <c r="M107" i="15"/>
  <c r="O107" i="15"/>
  <c r="Q107" i="15"/>
  <c r="S107" i="15"/>
  <c r="U107" i="15"/>
  <c r="W107" i="15"/>
  <c r="Y107" i="15"/>
  <c r="B107" i="15"/>
  <c r="F107" i="15"/>
  <c r="J107" i="15"/>
  <c r="N107" i="15"/>
  <c r="R107" i="15"/>
  <c r="V107" i="15"/>
  <c r="Z107" i="15"/>
  <c r="D107" i="15"/>
  <c r="H107" i="15"/>
  <c r="L107" i="15"/>
  <c r="P107" i="15"/>
  <c r="T107" i="15"/>
  <c r="X107" i="15"/>
  <c r="AB107" i="15"/>
  <c r="B127" i="10"/>
  <c r="D127" i="10"/>
  <c r="F127" i="10"/>
  <c r="H127" i="10"/>
  <c r="J127" i="10"/>
  <c r="L127" i="10"/>
  <c r="N127" i="10"/>
  <c r="P127" i="10"/>
  <c r="R127" i="10"/>
  <c r="T127" i="10"/>
  <c r="V127" i="10"/>
  <c r="X127" i="10"/>
  <c r="Z127" i="10"/>
  <c r="AB127" i="10"/>
  <c r="C127" i="10"/>
  <c r="G127" i="10"/>
  <c r="K127" i="10"/>
  <c r="O127" i="10"/>
  <c r="S127" i="10"/>
  <c r="W127" i="10"/>
  <c r="A127" i="10"/>
  <c r="E127" i="10"/>
  <c r="I127" i="10"/>
  <c r="M127" i="10"/>
  <c r="Q127" i="10"/>
  <c r="U127" i="10"/>
  <c r="Y127" i="10"/>
  <c r="AD77" i="15"/>
  <c r="AA109" i="15"/>
  <c r="AD91" i="10"/>
  <c r="AA129" i="10"/>
  <c r="D113" i="18"/>
  <c r="S113" i="18"/>
  <c r="AB113" i="18"/>
  <c r="Z113" i="18"/>
  <c r="I113" i="18"/>
  <c r="P113" i="18"/>
  <c r="V113" i="18"/>
  <c r="O113" i="18"/>
  <c r="G113" i="18"/>
  <c r="X113" i="18"/>
  <c r="T113" i="18"/>
  <c r="W113" i="18"/>
  <c r="C113" i="18"/>
  <c r="Q113" i="18"/>
  <c r="R113" i="18"/>
  <c r="H113" i="18"/>
  <c r="J113" i="18"/>
  <c r="N113" i="18"/>
  <c r="L113" i="18"/>
  <c r="F113" i="18"/>
  <c r="K113" i="18"/>
  <c r="U113" i="18"/>
  <c r="E113" i="18"/>
  <c r="B113" i="18"/>
  <c r="M113" i="18"/>
  <c r="A113" i="18"/>
  <c r="Y113" i="18"/>
  <c r="AA115" i="18"/>
  <c r="AD83" i="18"/>
  <c r="AA112" i="3"/>
  <c r="AD81" i="3" s="1"/>
  <c r="L112" i="3" s="1"/>
  <c r="V110" i="3"/>
  <c r="AB110" i="3"/>
  <c r="S110" i="3"/>
  <c r="T110" i="3"/>
  <c r="M110" i="3"/>
  <c r="B110" i="3"/>
  <c r="C110" i="3"/>
  <c r="Q110" i="3"/>
  <c r="E110" i="3"/>
  <c r="H110" i="3"/>
  <c r="X110" i="3"/>
  <c r="Y110" i="3"/>
  <c r="U110" i="3"/>
  <c r="G110" i="3"/>
  <c r="N110" i="3"/>
  <c r="D110" i="3"/>
  <c r="P110" i="3"/>
  <c r="A110" i="3"/>
  <c r="Z110" i="3"/>
  <c r="J110" i="3"/>
  <c r="K110" i="3"/>
  <c r="F110" i="3"/>
  <c r="W110" i="3"/>
  <c r="R110" i="3"/>
  <c r="O110" i="3"/>
  <c r="I110" i="3"/>
  <c r="AD82" i="1"/>
  <c r="AA114" i="1"/>
  <c r="B112" i="1"/>
  <c r="D112" i="1"/>
  <c r="F112" i="1"/>
  <c r="H112" i="1"/>
  <c r="J112" i="1"/>
  <c r="L112" i="1"/>
  <c r="N112" i="1"/>
  <c r="P112" i="1"/>
  <c r="R112" i="1"/>
  <c r="T112" i="1"/>
  <c r="V112" i="1"/>
  <c r="X112" i="1"/>
  <c r="Z112" i="1"/>
  <c r="AB112" i="1"/>
  <c r="C112" i="1"/>
  <c r="G112" i="1"/>
  <c r="K112" i="1"/>
  <c r="O112" i="1"/>
  <c r="S112" i="1"/>
  <c r="W112" i="1"/>
  <c r="A112" i="1"/>
  <c r="E112" i="1"/>
  <c r="I112" i="1"/>
  <c r="M112" i="1"/>
  <c r="Q112" i="1"/>
  <c r="U112" i="1"/>
  <c r="Y112" i="1"/>
  <c r="F30" i="8" l="1"/>
  <c r="F34" i="8"/>
  <c r="F31" i="8"/>
  <c r="F35" i="8"/>
  <c r="F29" i="8"/>
  <c r="F32" i="8"/>
  <c r="F33" i="8"/>
  <c r="A23" i="12"/>
  <c r="B23" i="12" s="1"/>
  <c r="C23" i="12" s="1"/>
  <c r="D23" i="12" s="1"/>
  <c r="E23" i="12" s="1"/>
  <c r="F23" i="12" s="1"/>
  <c r="G23" i="12" s="1"/>
  <c r="H23" i="12" s="1"/>
  <c r="I23" i="12" s="1"/>
  <c r="J23" i="12" s="1"/>
  <c r="K23" i="12" s="1"/>
  <c r="L23" i="12" s="1"/>
  <c r="M23" i="12" s="1"/>
  <c r="N23" i="12" s="1"/>
  <c r="O23" i="12" s="1"/>
  <c r="P23" i="12" s="1"/>
  <c r="Q23" i="12" s="1"/>
  <c r="R23" i="12" s="1"/>
  <c r="A36" i="11"/>
  <c r="B109" i="1"/>
  <c r="F110" i="1"/>
  <c r="N110" i="1"/>
  <c r="V110" i="1"/>
  <c r="C110" i="1"/>
  <c r="S110" i="1"/>
  <c r="I110" i="1"/>
  <c r="Y110" i="1"/>
  <c r="J110" i="1"/>
  <c r="K110" i="1"/>
  <c r="D110" i="1"/>
  <c r="L110" i="1"/>
  <c r="T110" i="1"/>
  <c r="AB110" i="1"/>
  <c r="O110" i="1"/>
  <c r="E110" i="1"/>
  <c r="U110" i="1"/>
  <c r="B110" i="1"/>
  <c r="Z110" i="1"/>
  <c r="Q110" i="1"/>
  <c r="H110" i="1"/>
  <c r="P110" i="1"/>
  <c r="X110" i="1"/>
  <c r="G110" i="1"/>
  <c r="W110" i="1"/>
  <c r="M110" i="1"/>
  <c r="R110" i="1"/>
  <c r="A110" i="1"/>
  <c r="L109" i="1"/>
  <c r="Q109" i="1"/>
  <c r="AB109" i="1"/>
  <c r="R109" i="1"/>
  <c r="E109" i="1"/>
  <c r="K109" i="1"/>
  <c r="M109" i="1"/>
  <c r="G109" i="1"/>
  <c r="P109" i="1"/>
  <c r="Y109" i="1"/>
  <c r="S109" i="1"/>
  <c r="V109" i="1"/>
  <c r="F109" i="1"/>
  <c r="U109" i="1"/>
  <c r="O109" i="1"/>
  <c r="T109" i="1"/>
  <c r="D109" i="1"/>
  <c r="A109" i="1"/>
  <c r="Z109" i="1"/>
  <c r="J109" i="1"/>
  <c r="W109" i="1"/>
  <c r="X109" i="1"/>
  <c r="H109" i="1"/>
  <c r="I109" i="1"/>
  <c r="C109" i="1"/>
  <c r="L108" i="1"/>
  <c r="Q108" i="1"/>
  <c r="E108" i="1"/>
  <c r="Q107" i="1"/>
  <c r="K108" i="1"/>
  <c r="AB108" i="1"/>
  <c r="N108" i="1"/>
  <c r="G103" i="1"/>
  <c r="W108" i="1"/>
  <c r="X108" i="1"/>
  <c r="H108" i="1"/>
  <c r="I108" i="1"/>
  <c r="C108" i="1"/>
  <c r="J108" i="1"/>
  <c r="M108" i="1"/>
  <c r="G108" i="1"/>
  <c r="P108" i="1"/>
  <c r="Y108" i="1"/>
  <c r="S108" i="1"/>
  <c r="R108" i="1"/>
  <c r="U108" i="1"/>
  <c r="O108" i="1"/>
  <c r="T108" i="1"/>
  <c r="D108" i="1"/>
  <c r="A108" i="1"/>
  <c r="Z108" i="1"/>
  <c r="B108" i="1"/>
  <c r="W106" i="1"/>
  <c r="V108" i="1"/>
  <c r="Q106" i="1"/>
  <c r="H106" i="1"/>
  <c r="R106" i="1"/>
  <c r="K106" i="1"/>
  <c r="B106" i="1"/>
  <c r="X106" i="1"/>
  <c r="I106" i="1"/>
  <c r="N106" i="1"/>
  <c r="O106" i="1"/>
  <c r="D106" i="1"/>
  <c r="C106" i="1"/>
  <c r="U106" i="1"/>
  <c r="T106" i="1"/>
  <c r="R107" i="1"/>
  <c r="D107" i="1"/>
  <c r="X107" i="1"/>
  <c r="B107" i="1"/>
  <c r="O107" i="1"/>
  <c r="K107" i="1"/>
  <c r="E107" i="1"/>
  <c r="G107" i="1"/>
  <c r="S107" i="1"/>
  <c r="U107" i="1"/>
  <c r="T107" i="1"/>
  <c r="W107" i="1"/>
  <c r="H107" i="1"/>
  <c r="A107" i="1"/>
  <c r="Z107" i="1"/>
  <c r="J107" i="1"/>
  <c r="Y106" i="1"/>
  <c r="S106" i="1"/>
  <c r="V106" i="1"/>
  <c r="F106" i="1"/>
  <c r="E106" i="1"/>
  <c r="AB106" i="1"/>
  <c r="L106" i="1"/>
  <c r="L107" i="1"/>
  <c r="Y107" i="1"/>
  <c r="V107" i="1"/>
  <c r="F107" i="1"/>
  <c r="AB107" i="1"/>
  <c r="M107" i="1"/>
  <c r="P107" i="1"/>
  <c r="I107" i="1"/>
  <c r="C107" i="1"/>
  <c r="A106" i="1"/>
  <c r="Z106" i="1"/>
  <c r="J106" i="1"/>
  <c r="M106" i="1"/>
  <c r="G106" i="1"/>
  <c r="J105" i="1"/>
  <c r="S105" i="1"/>
  <c r="A105" i="1"/>
  <c r="G105" i="1"/>
  <c r="Y105" i="1"/>
  <c r="V105" i="1"/>
  <c r="E105" i="1"/>
  <c r="L105" i="1"/>
  <c r="Z105" i="1"/>
  <c r="M105" i="1"/>
  <c r="P105" i="1"/>
  <c r="F105" i="1"/>
  <c r="AB105" i="1"/>
  <c r="I105" i="1"/>
  <c r="C105" i="1"/>
  <c r="N105" i="1"/>
  <c r="U105" i="1"/>
  <c r="O105" i="1"/>
  <c r="T105" i="1"/>
  <c r="D105" i="1"/>
  <c r="Q105" i="1"/>
  <c r="K105" i="1"/>
  <c r="R105" i="1"/>
  <c r="B105" i="1"/>
  <c r="W105" i="1"/>
  <c r="X105" i="1"/>
  <c r="C100" i="1"/>
  <c r="C104" i="1"/>
  <c r="L102" i="1"/>
  <c r="X102" i="1"/>
  <c r="I102" i="1"/>
  <c r="N101" i="1"/>
  <c r="AB104" i="1"/>
  <c r="Y102" i="1"/>
  <c r="O102" i="1"/>
  <c r="E102" i="1"/>
  <c r="D102" i="1"/>
  <c r="J102" i="1"/>
  <c r="U102" i="1"/>
  <c r="K102" i="1"/>
  <c r="AB102" i="1"/>
  <c r="V102" i="1"/>
  <c r="B102" i="1"/>
  <c r="U100" i="1"/>
  <c r="AB103" i="1"/>
  <c r="T101" i="1"/>
  <c r="M99" i="1"/>
  <c r="H102" i="1"/>
  <c r="N102" i="1"/>
  <c r="Q102" i="1"/>
  <c r="A102" i="1"/>
  <c r="Z102" i="1"/>
  <c r="W102" i="1"/>
  <c r="G102" i="1"/>
  <c r="T102" i="1"/>
  <c r="F102" i="1"/>
  <c r="M102" i="1"/>
  <c r="P102" i="1"/>
  <c r="R102" i="1"/>
  <c r="S102" i="1"/>
  <c r="G104" i="1"/>
  <c r="J100" i="1"/>
  <c r="Y103" i="1"/>
  <c r="Z103" i="1"/>
  <c r="AB101" i="1"/>
  <c r="J99" i="1"/>
  <c r="S99" i="1"/>
  <c r="B98" i="1"/>
  <c r="G101" i="1"/>
  <c r="B101" i="1"/>
  <c r="Q101" i="1"/>
  <c r="U99" i="1"/>
  <c r="R99" i="1"/>
  <c r="W99" i="1"/>
  <c r="K99" i="1"/>
  <c r="L98" i="1"/>
  <c r="A98" i="1"/>
  <c r="D104" i="1"/>
  <c r="K104" i="1"/>
  <c r="X104" i="1"/>
  <c r="K100" i="1"/>
  <c r="B100" i="1"/>
  <c r="V100" i="1"/>
  <c r="N103" i="1"/>
  <c r="O103" i="1"/>
  <c r="A103" i="1"/>
  <c r="N104" i="1"/>
  <c r="I104" i="1"/>
  <c r="O104" i="1"/>
  <c r="R104" i="1"/>
  <c r="Q104" i="1"/>
  <c r="P104" i="1"/>
  <c r="H104" i="1"/>
  <c r="Y100" i="1"/>
  <c r="W100" i="1"/>
  <c r="O100" i="1"/>
  <c r="N100" i="1"/>
  <c r="R100" i="1"/>
  <c r="L100" i="1"/>
  <c r="S100" i="1"/>
  <c r="L103" i="1"/>
  <c r="H103" i="1"/>
  <c r="E103" i="1"/>
  <c r="K103" i="1"/>
  <c r="Q103" i="1"/>
  <c r="F103" i="1"/>
  <c r="T103" i="1"/>
  <c r="F101" i="1"/>
  <c r="Z101" i="1"/>
  <c r="H101" i="1"/>
  <c r="U101" i="1"/>
  <c r="J101" i="1"/>
  <c r="I101" i="1"/>
  <c r="C101" i="1"/>
  <c r="AB99" i="1"/>
  <c r="Y99" i="1"/>
  <c r="B99" i="1"/>
  <c r="X99" i="1"/>
  <c r="I99" i="1"/>
  <c r="L99" i="1"/>
  <c r="E99" i="1"/>
  <c r="X98" i="1"/>
  <c r="Z98" i="1"/>
  <c r="C98" i="1"/>
  <c r="W98" i="1"/>
  <c r="M101" i="1"/>
  <c r="X101" i="1"/>
  <c r="W101" i="1"/>
  <c r="A101" i="1"/>
  <c r="K101" i="1"/>
  <c r="R101" i="1"/>
  <c r="P101" i="1"/>
  <c r="V101" i="1"/>
  <c r="O101" i="1"/>
  <c r="D101" i="1"/>
  <c r="L101" i="1"/>
  <c r="S101" i="1"/>
  <c r="Y101" i="1"/>
  <c r="V99" i="1"/>
  <c r="O99" i="1"/>
  <c r="D99" i="1"/>
  <c r="C99" i="1"/>
  <c r="Q99" i="1"/>
  <c r="P99" i="1"/>
  <c r="F99" i="1"/>
  <c r="G99" i="1"/>
  <c r="Z99" i="1"/>
  <c r="H99" i="1"/>
  <c r="T99" i="1"/>
  <c r="N99" i="1"/>
  <c r="T98" i="1"/>
  <c r="D98" i="1"/>
  <c r="O98" i="1"/>
  <c r="F98" i="1"/>
  <c r="J98" i="1"/>
  <c r="S98" i="1"/>
  <c r="P98" i="1"/>
  <c r="F104" i="1"/>
  <c r="V104" i="1"/>
  <c r="S104" i="1"/>
  <c r="Y104" i="1"/>
  <c r="T104" i="1"/>
  <c r="U104" i="1"/>
  <c r="J104" i="1"/>
  <c r="Z104" i="1"/>
  <c r="A104" i="1"/>
  <c r="L104" i="1"/>
  <c r="E104" i="1"/>
  <c r="M104" i="1"/>
  <c r="W104" i="1"/>
  <c r="I100" i="1"/>
  <c r="D100" i="1"/>
  <c r="AB100" i="1"/>
  <c r="P100" i="1"/>
  <c r="X100" i="1"/>
  <c r="T100" i="1"/>
  <c r="Q100" i="1"/>
  <c r="H100" i="1"/>
  <c r="G100" i="1"/>
  <c r="E100" i="1"/>
  <c r="Z100" i="1"/>
  <c r="M100" i="1"/>
  <c r="F100" i="1"/>
  <c r="X103" i="1"/>
  <c r="D103" i="1"/>
  <c r="V103" i="1"/>
  <c r="M103" i="1"/>
  <c r="U103" i="1"/>
  <c r="J103" i="1"/>
  <c r="C103" i="1"/>
  <c r="P103" i="1"/>
  <c r="S103" i="1"/>
  <c r="R103" i="1"/>
  <c r="I103" i="1"/>
  <c r="W103" i="1"/>
  <c r="U98" i="1"/>
  <c r="E98" i="1"/>
  <c r="I98" i="1"/>
  <c r="R98" i="1"/>
  <c r="H98" i="1"/>
  <c r="V98" i="1"/>
  <c r="M98" i="1"/>
  <c r="Y98" i="1"/>
  <c r="G98" i="1"/>
  <c r="Q98" i="1"/>
  <c r="AB98" i="1"/>
  <c r="K98" i="1"/>
  <c r="B128" i="10"/>
  <c r="D128" i="10"/>
  <c r="F128" i="10"/>
  <c r="H128" i="10"/>
  <c r="J128" i="10"/>
  <c r="L128" i="10"/>
  <c r="N128" i="10"/>
  <c r="P128" i="10"/>
  <c r="R128" i="10"/>
  <c r="T128" i="10"/>
  <c r="V128" i="10"/>
  <c r="X128" i="10"/>
  <c r="Z128" i="10"/>
  <c r="AB128" i="10"/>
  <c r="C128" i="10"/>
  <c r="G128" i="10"/>
  <c r="K128" i="10"/>
  <c r="O128" i="10"/>
  <c r="S128" i="10"/>
  <c r="W128" i="10"/>
  <c r="A128" i="10"/>
  <c r="E128" i="10"/>
  <c r="I128" i="10"/>
  <c r="M128" i="10"/>
  <c r="Q128" i="10"/>
  <c r="U128" i="10"/>
  <c r="Y128" i="10"/>
  <c r="A108" i="15"/>
  <c r="C108" i="15"/>
  <c r="E108" i="15"/>
  <c r="G108" i="15"/>
  <c r="I108" i="15"/>
  <c r="K108" i="15"/>
  <c r="M108" i="15"/>
  <c r="O108" i="15"/>
  <c r="Q108" i="15"/>
  <c r="S108" i="15"/>
  <c r="U108" i="15"/>
  <c r="W108" i="15"/>
  <c r="Y108" i="15"/>
  <c r="B108" i="15"/>
  <c r="F108" i="15"/>
  <c r="J108" i="15"/>
  <c r="N108" i="15"/>
  <c r="R108" i="15"/>
  <c r="V108" i="15"/>
  <c r="Z108" i="15"/>
  <c r="D108" i="15"/>
  <c r="H108" i="15"/>
  <c r="L108" i="15"/>
  <c r="P108" i="15"/>
  <c r="T108" i="15"/>
  <c r="X108" i="15"/>
  <c r="AB108" i="15"/>
  <c r="AD92" i="10"/>
  <c r="AA130" i="10"/>
  <c r="AD78" i="15"/>
  <c r="AA110" i="15"/>
  <c r="AA116" i="18"/>
  <c r="AD84" i="18"/>
  <c r="Q114" i="18"/>
  <c r="U114" i="18"/>
  <c r="A114" i="18"/>
  <c r="V114" i="18"/>
  <c r="J114" i="18"/>
  <c r="M114" i="18"/>
  <c r="Y114" i="18"/>
  <c r="L114" i="18"/>
  <c r="B114" i="18"/>
  <c r="W114" i="18"/>
  <c r="G114" i="18"/>
  <c r="N114" i="18"/>
  <c r="I114" i="18"/>
  <c r="H114" i="18"/>
  <c r="F114" i="18"/>
  <c r="X114" i="18"/>
  <c r="O114" i="18"/>
  <c r="K114" i="18"/>
  <c r="Z114" i="18"/>
  <c r="R114" i="18"/>
  <c r="E114" i="18"/>
  <c r="P114" i="18"/>
  <c r="AB114" i="18"/>
  <c r="T114" i="18"/>
  <c r="C114" i="18"/>
  <c r="D114" i="18"/>
  <c r="S114" i="18"/>
  <c r="U111" i="3"/>
  <c r="P111" i="3"/>
  <c r="J111" i="3"/>
  <c r="T111" i="3"/>
  <c r="M111" i="3"/>
  <c r="F111" i="3"/>
  <c r="R111" i="3"/>
  <c r="I111" i="3"/>
  <c r="O111" i="3"/>
  <c r="Q111" i="3"/>
  <c r="W111" i="3"/>
  <c r="G111" i="3"/>
  <c r="X111" i="3"/>
  <c r="K111" i="3"/>
  <c r="N111" i="3"/>
  <c r="Y111" i="3"/>
  <c r="S111" i="3"/>
  <c r="E111" i="3"/>
  <c r="C111" i="3"/>
  <c r="AB111" i="3"/>
  <c r="B111" i="3"/>
  <c r="A111" i="3"/>
  <c r="H111" i="3"/>
  <c r="Z111" i="3"/>
  <c r="V111" i="3"/>
  <c r="D111" i="3"/>
  <c r="AA113" i="3"/>
  <c r="AD82" i="3" s="1"/>
  <c r="L113" i="3" s="1"/>
  <c r="B113" i="1"/>
  <c r="D113" i="1"/>
  <c r="F113" i="1"/>
  <c r="H113" i="1"/>
  <c r="J113" i="1"/>
  <c r="L113" i="1"/>
  <c r="N113" i="1"/>
  <c r="P113" i="1"/>
  <c r="R113" i="1"/>
  <c r="T113" i="1"/>
  <c r="V113" i="1"/>
  <c r="X113" i="1"/>
  <c r="Z113" i="1"/>
  <c r="AB113" i="1"/>
  <c r="C113" i="1"/>
  <c r="G113" i="1"/>
  <c r="K113" i="1"/>
  <c r="O113" i="1"/>
  <c r="S113" i="1"/>
  <c r="W113" i="1"/>
  <c r="A113" i="1"/>
  <c r="E113" i="1"/>
  <c r="I113" i="1"/>
  <c r="M113" i="1"/>
  <c r="Q113" i="1"/>
  <c r="U113" i="1"/>
  <c r="Y113" i="1"/>
  <c r="AD83" i="1"/>
  <c r="AA115" i="1"/>
  <c r="A24" i="12" l="1"/>
  <c r="B24" i="12" s="1"/>
  <c r="C24" i="12" s="1"/>
  <c r="D24" i="12" s="1"/>
  <c r="E24" i="12" s="1"/>
  <c r="F24" i="12" s="1"/>
  <c r="G24" i="12" s="1"/>
  <c r="H24" i="12" s="1"/>
  <c r="I24" i="12" s="1"/>
  <c r="J24" i="12" s="1"/>
  <c r="K24" i="12" s="1"/>
  <c r="L24" i="12" s="1"/>
  <c r="M24" i="12" s="1"/>
  <c r="N24" i="12" s="1"/>
  <c r="O24" i="12" s="1"/>
  <c r="P24" i="12" s="1"/>
  <c r="Q24" i="12" s="1"/>
  <c r="R24" i="12" s="1"/>
  <c r="A37" i="11"/>
  <c r="A109" i="15"/>
  <c r="C109" i="15"/>
  <c r="E109" i="15"/>
  <c r="G109" i="15"/>
  <c r="I109" i="15"/>
  <c r="K109" i="15"/>
  <c r="M109" i="15"/>
  <c r="O109" i="15"/>
  <c r="Q109" i="15"/>
  <c r="S109" i="15"/>
  <c r="U109" i="15"/>
  <c r="W109" i="15"/>
  <c r="Y109" i="15"/>
  <c r="B109" i="15"/>
  <c r="F109" i="15"/>
  <c r="J109" i="15"/>
  <c r="N109" i="15"/>
  <c r="R109" i="15"/>
  <c r="V109" i="15"/>
  <c r="Z109" i="15"/>
  <c r="D109" i="15"/>
  <c r="H109" i="15"/>
  <c r="L109" i="15"/>
  <c r="P109" i="15"/>
  <c r="T109" i="15"/>
  <c r="X109" i="15"/>
  <c r="AB109" i="15"/>
  <c r="B129" i="10"/>
  <c r="D129" i="10"/>
  <c r="F129" i="10"/>
  <c r="H129" i="10"/>
  <c r="J129" i="10"/>
  <c r="L129" i="10"/>
  <c r="N129" i="10"/>
  <c r="P129" i="10"/>
  <c r="R129" i="10"/>
  <c r="T129" i="10"/>
  <c r="V129" i="10"/>
  <c r="X129" i="10"/>
  <c r="Z129" i="10"/>
  <c r="AB129" i="10"/>
  <c r="C129" i="10"/>
  <c r="G129" i="10"/>
  <c r="K129" i="10"/>
  <c r="O129" i="10"/>
  <c r="S129" i="10"/>
  <c r="W129" i="10"/>
  <c r="A129" i="10"/>
  <c r="E129" i="10"/>
  <c r="I129" i="10"/>
  <c r="M129" i="10"/>
  <c r="Q129" i="10"/>
  <c r="U129" i="10"/>
  <c r="Y129" i="10"/>
  <c r="AD79" i="15"/>
  <c r="AA111" i="15"/>
  <c r="AD93" i="10"/>
  <c r="AA131" i="10"/>
  <c r="AA117" i="18"/>
  <c r="AD85" i="18"/>
  <c r="B115" i="18"/>
  <c r="E115" i="18"/>
  <c r="W115" i="18"/>
  <c r="T115" i="18"/>
  <c r="N115" i="18"/>
  <c r="Z115" i="18"/>
  <c r="AB115" i="18"/>
  <c r="X115" i="18"/>
  <c r="I115" i="18"/>
  <c r="H115" i="18"/>
  <c r="F115" i="18"/>
  <c r="O115" i="18"/>
  <c r="G115" i="18"/>
  <c r="V115" i="18"/>
  <c r="A115" i="18"/>
  <c r="Q115" i="18"/>
  <c r="K115" i="18"/>
  <c r="P115" i="18"/>
  <c r="L115" i="18"/>
  <c r="C115" i="18"/>
  <c r="M115" i="18"/>
  <c r="S115" i="18"/>
  <c r="R115" i="18"/>
  <c r="D115" i="18"/>
  <c r="J115" i="18"/>
  <c r="U115" i="18"/>
  <c r="Y115" i="18"/>
  <c r="Z112" i="3"/>
  <c r="C112" i="3"/>
  <c r="P112" i="3"/>
  <c r="S112" i="3"/>
  <c r="N112" i="3"/>
  <c r="M112" i="3"/>
  <c r="H112" i="3"/>
  <c r="V112" i="3"/>
  <c r="O112" i="3"/>
  <c r="I112" i="3"/>
  <c r="D112" i="3"/>
  <c r="X112" i="3"/>
  <c r="F112" i="3"/>
  <c r="G112" i="3"/>
  <c r="R112" i="3"/>
  <c r="E112" i="3"/>
  <c r="T112" i="3"/>
  <c r="B112" i="3"/>
  <c r="A112" i="3"/>
  <c r="Q112" i="3"/>
  <c r="AB112" i="3"/>
  <c r="Y112" i="3"/>
  <c r="U112" i="3"/>
  <c r="K112" i="3"/>
  <c r="J112" i="3"/>
  <c r="W112" i="3"/>
  <c r="AA114" i="3"/>
  <c r="AD83" i="3" s="1"/>
  <c r="L114" i="3" s="1"/>
  <c r="AD84" i="1"/>
  <c r="AA116" i="1"/>
  <c r="B114" i="1"/>
  <c r="D114" i="1"/>
  <c r="F114" i="1"/>
  <c r="H114" i="1"/>
  <c r="J114" i="1"/>
  <c r="L114" i="1"/>
  <c r="N114" i="1"/>
  <c r="P114" i="1"/>
  <c r="R114" i="1"/>
  <c r="T114" i="1"/>
  <c r="V114" i="1"/>
  <c r="X114" i="1"/>
  <c r="Z114" i="1"/>
  <c r="AB114" i="1"/>
  <c r="C114" i="1"/>
  <c r="G114" i="1"/>
  <c r="K114" i="1"/>
  <c r="O114" i="1"/>
  <c r="S114" i="1"/>
  <c r="W114" i="1"/>
  <c r="A114" i="1"/>
  <c r="D32" i="8" s="1"/>
  <c r="E114" i="1"/>
  <c r="I114" i="1"/>
  <c r="M114" i="1"/>
  <c r="Q114" i="1"/>
  <c r="U114" i="1"/>
  <c r="Y114" i="1"/>
  <c r="A25" i="12" l="1"/>
  <c r="B25" i="12" s="1"/>
  <c r="C25" i="12" s="1"/>
  <c r="D25" i="12" s="1"/>
  <c r="E25" i="12" s="1"/>
  <c r="F25" i="12" s="1"/>
  <c r="G25" i="12" s="1"/>
  <c r="H25" i="12" s="1"/>
  <c r="I25" i="12" s="1"/>
  <c r="J25" i="12" s="1"/>
  <c r="K25" i="12" s="1"/>
  <c r="L25" i="12" s="1"/>
  <c r="M25" i="12" s="1"/>
  <c r="N25" i="12" s="1"/>
  <c r="O25" i="12" s="1"/>
  <c r="P25" i="12" s="1"/>
  <c r="Q25" i="12" s="1"/>
  <c r="R25" i="12" s="1"/>
  <c r="A38" i="11"/>
  <c r="D39" i="8"/>
  <c r="D36" i="8"/>
  <c r="D41" i="8"/>
  <c r="D40" i="8"/>
  <c r="D37" i="8"/>
  <c r="D38" i="8"/>
  <c r="D29" i="8"/>
  <c r="D35" i="8"/>
  <c r="D34" i="8"/>
  <c r="D31" i="8"/>
  <c r="D33" i="8"/>
  <c r="D30" i="8"/>
  <c r="B130" i="10"/>
  <c r="D130" i="10"/>
  <c r="F130" i="10"/>
  <c r="H130" i="10"/>
  <c r="J130" i="10"/>
  <c r="L130" i="10"/>
  <c r="N130" i="10"/>
  <c r="P130" i="10"/>
  <c r="R130" i="10"/>
  <c r="T130" i="10"/>
  <c r="V130" i="10"/>
  <c r="X130" i="10"/>
  <c r="Z130" i="10"/>
  <c r="AB130" i="10"/>
  <c r="C130" i="10"/>
  <c r="G130" i="10"/>
  <c r="K130" i="10"/>
  <c r="O130" i="10"/>
  <c r="S130" i="10"/>
  <c r="W130" i="10"/>
  <c r="A130" i="10"/>
  <c r="E130" i="10"/>
  <c r="I130" i="10"/>
  <c r="M130" i="10"/>
  <c r="Q130" i="10"/>
  <c r="U130" i="10"/>
  <c r="Y130" i="10"/>
  <c r="A110" i="15"/>
  <c r="C110" i="15"/>
  <c r="E110" i="15"/>
  <c r="G110" i="15"/>
  <c r="I110" i="15"/>
  <c r="K110" i="15"/>
  <c r="M110" i="15"/>
  <c r="O110" i="15"/>
  <c r="Q110" i="15"/>
  <c r="S110" i="15"/>
  <c r="U110" i="15"/>
  <c r="W110" i="15"/>
  <c r="Y110" i="15"/>
  <c r="B110" i="15"/>
  <c r="F110" i="15"/>
  <c r="J110" i="15"/>
  <c r="N110" i="15"/>
  <c r="R110" i="15"/>
  <c r="V110" i="15"/>
  <c r="Z110" i="15"/>
  <c r="D110" i="15"/>
  <c r="H110" i="15"/>
  <c r="L110" i="15"/>
  <c r="P110" i="15"/>
  <c r="T110" i="15"/>
  <c r="X110" i="15"/>
  <c r="AB110" i="15"/>
  <c r="AD94" i="10"/>
  <c r="AA132" i="10"/>
  <c r="AD80" i="15"/>
  <c r="AA112" i="15"/>
  <c r="AD86" i="18"/>
  <c r="AA118" i="18"/>
  <c r="N116" i="18"/>
  <c r="E116" i="18"/>
  <c r="D116" i="18"/>
  <c r="U116" i="18"/>
  <c r="Y116" i="18"/>
  <c r="S116" i="18"/>
  <c r="A116" i="18"/>
  <c r="Z116" i="18"/>
  <c r="P116" i="18"/>
  <c r="M116" i="18"/>
  <c r="I116" i="18"/>
  <c r="V116" i="18"/>
  <c r="L116" i="18"/>
  <c r="T116" i="18"/>
  <c r="G116" i="18"/>
  <c r="J116" i="18"/>
  <c r="C116" i="18"/>
  <c r="K116" i="18"/>
  <c r="W116" i="18"/>
  <c r="B116" i="18"/>
  <c r="AB116" i="18"/>
  <c r="F116" i="18"/>
  <c r="O116" i="18"/>
  <c r="H116" i="18"/>
  <c r="Q116" i="18"/>
  <c r="X116" i="18"/>
  <c r="R116" i="18"/>
  <c r="U113" i="3"/>
  <c r="C113" i="3"/>
  <c r="AB113" i="3"/>
  <c r="V113" i="3"/>
  <c r="A113" i="3"/>
  <c r="R113" i="3"/>
  <c r="S113" i="3"/>
  <c r="P113" i="3"/>
  <c r="T113" i="3"/>
  <c r="F113" i="3"/>
  <c r="G113" i="3"/>
  <c r="X113" i="3"/>
  <c r="K113" i="3"/>
  <c r="D113" i="3"/>
  <c r="Q113" i="3"/>
  <c r="O113" i="3"/>
  <c r="J113" i="3"/>
  <c r="E113" i="3"/>
  <c r="Z113" i="3"/>
  <c r="W113" i="3"/>
  <c r="B113" i="3"/>
  <c r="I113" i="3"/>
  <c r="H113" i="3"/>
  <c r="M113" i="3"/>
  <c r="N113" i="3"/>
  <c r="Y113" i="3"/>
  <c r="AA115" i="3"/>
  <c r="AD84" i="3" s="1"/>
  <c r="L115" i="3" s="1"/>
  <c r="AD85" i="1"/>
  <c r="AA117" i="1"/>
  <c r="D73" i="8"/>
  <c r="B115" i="1"/>
  <c r="D115" i="1"/>
  <c r="F115" i="1"/>
  <c r="H115" i="1"/>
  <c r="J115" i="1"/>
  <c r="L115" i="1"/>
  <c r="N115" i="1"/>
  <c r="P115" i="1"/>
  <c r="R115" i="1"/>
  <c r="T115" i="1"/>
  <c r="V115" i="1"/>
  <c r="X115" i="1"/>
  <c r="Z115" i="1"/>
  <c r="AB115" i="1"/>
  <c r="C115" i="1"/>
  <c r="G115" i="1"/>
  <c r="K115" i="1"/>
  <c r="O115" i="1"/>
  <c r="S115" i="1"/>
  <c r="W115" i="1"/>
  <c r="A115" i="1"/>
  <c r="E115" i="1"/>
  <c r="I115" i="1"/>
  <c r="M115" i="1"/>
  <c r="Q115" i="1"/>
  <c r="U115" i="1"/>
  <c r="Y115" i="1"/>
  <c r="A26" i="12" l="1"/>
  <c r="B26" i="12" s="1"/>
  <c r="C26" i="12" s="1"/>
  <c r="D26" i="12" s="1"/>
  <c r="E26" i="12" s="1"/>
  <c r="F26" i="12" s="1"/>
  <c r="G26" i="12" s="1"/>
  <c r="H26" i="12" s="1"/>
  <c r="I26" i="12" s="1"/>
  <c r="J26" i="12" s="1"/>
  <c r="K26" i="12" s="1"/>
  <c r="L26" i="12" s="1"/>
  <c r="M26" i="12" s="1"/>
  <c r="N26" i="12" s="1"/>
  <c r="O26" i="12" s="1"/>
  <c r="P26" i="12" s="1"/>
  <c r="Q26" i="12" s="1"/>
  <c r="R26" i="12" s="1"/>
  <c r="A39" i="11"/>
  <c r="A111" i="15"/>
  <c r="C111" i="15"/>
  <c r="E111" i="15"/>
  <c r="G111" i="15"/>
  <c r="I111" i="15"/>
  <c r="K111" i="15"/>
  <c r="M111" i="15"/>
  <c r="O111" i="15"/>
  <c r="Q111" i="15"/>
  <c r="S111" i="15"/>
  <c r="U111" i="15"/>
  <c r="W111" i="15"/>
  <c r="Y111" i="15"/>
  <c r="B111" i="15"/>
  <c r="F111" i="15"/>
  <c r="J111" i="15"/>
  <c r="N111" i="15"/>
  <c r="R111" i="15"/>
  <c r="V111" i="15"/>
  <c r="Z111" i="15"/>
  <c r="D111" i="15"/>
  <c r="H111" i="15"/>
  <c r="L111" i="15"/>
  <c r="P111" i="15"/>
  <c r="T111" i="15"/>
  <c r="X111" i="15"/>
  <c r="AB111" i="15"/>
  <c r="B131" i="10"/>
  <c r="D131" i="10"/>
  <c r="F131" i="10"/>
  <c r="H131" i="10"/>
  <c r="J131" i="10"/>
  <c r="L131" i="10"/>
  <c r="N131" i="10"/>
  <c r="P131" i="10"/>
  <c r="R131" i="10"/>
  <c r="T131" i="10"/>
  <c r="V131" i="10"/>
  <c r="X131" i="10"/>
  <c r="Z131" i="10"/>
  <c r="AB131" i="10"/>
  <c r="C131" i="10"/>
  <c r="G131" i="10"/>
  <c r="K131" i="10"/>
  <c r="O131" i="10"/>
  <c r="S131" i="10"/>
  <c r="W131" i="10"/>
  <c r="A131" i="10"/>
  <c r="E131" i="10"/>
  <c r="I131" i="10"/>
  <c r="M131" i="10"/>
  <c r="Q131" i="10"/>
  <c r="U131" i="10"/>
  <c r="Y131" i="10"/>
  <c r="AD81" i="15"/>
  <c r="AA113" i="15"/>
  <c r="AD82" i="15" s="1"/>
  <c r="AD95" i="10"/>
  <c r="AA133" i="10"/>
  <c r="C117" i="18"/>
  <c r="L117" i="18"/>
  <c r="AB117" i="18"/>
  <c r="E117" i="18"/>
  <c r="O117" i="18"/>
  <c r="R117" i="18"/>
  <c r="T117" i="18"/>
  <c r="A117" i="18"/>
  <c r="D117" i="18"/>
  <c r="P117" i="18"/>
  <c r="X117" i="18"/>
  <c r="J117" i="18"/>
  <c r="B117" i="18"/>
  <c r="Q117" i="18"/>
  <c r="H117" i="18"/>
  <c r="F117" i="18"/>
  <c r="W117" i="18"/>
  <c r="S117" i="18"/>
  <c r="U117" i="18"/>
  <c r="N117" i="18"/>
  <c r="M117" i="18"/>
  <c r="Y117" i="18"/>
  <c r="K117" i="18"/>
  <c r="Z117" i="18"/>
  <c r="G117" i="18"/>
  <c r="I117" i="18"/>
  <c r="V117" i="18"/>
  <c r="AD87" i="18"/>
  <c r="AA119" i="18"/>
  <c r="AA116" i="3"/>
  <c r="AD85" i="3" s="1"/>
  <c r="L116" i="3" s="1"/>
  <c r="Z114" i="3"/>
  <c r="C114" i="3"/>
  <c r="U114" i="3"/>
  <c r="I114" i="3"/>
  <c r="O114" i="3"/>
  <c r="J114" i="3"/>
  <c r="R114" i="3"/>
  <c r="V114" i="3"/>
  <c r="B114" i="3"/>
  <c r="S114" i="3"/>
  <c r="D114" i="3"/>
  <c r="F114" i="3"/>
  <c r="AB114" i="3"/>
  <c r="P114" i="3"/>
  <c r="G114" i="3"/>
  <c r="E114" i="3"/>
  <c r="Q114" i="3"/>
  <c r="W114" i="3"/>
  <c r="K114" i="3"/>
  <c r="Y114" i="3"/>
  <c r="H114" i="3"/>
  <c r="N114" i="3"/>
  <c r="A114" i="3"/>
  <c r="X114" i="3"/>
  <c r="M114" i="3"/>
  <c r="T114" i="3"/>
  <c r="D63" i="8"/>
  <c r="D61" i="8"/>
  <c r="D72" i="8"/>
  <c r="D65" i="8"/>
  <c r="D59" i="8"/>
  <c r="D55" i="8"/>
  <c r="D56" i="8" s="1"/>
  <c r="D67" i="8"/>
  <c r="D70" i="8"/>
  <c r="D62" i="8"/>
  <c r="D68" i="8"/>
  <c r="B116" i="1"/>
  <c r="D116" i="1"/>
  <c r="F116" i="1"/>
  <c r="H116" i="1"/>
  <c r="J116" i="1"/>
  <c r="L116" i="1"/>
  <c r="N116" i="1"/>
  <c r="P116" i="1"/>
  <c r="R116" i="1"/>
  <c r="T116" i="1"/>
  <c r="V116" i="1"/>
  <c r="X116" i="1"/>
  <c r="Z116" i="1"/>
  <c r="AB116" i="1"/>
  <c r="C116" i="1"/>
  <c r="G116" i="1"/>
  <c r="K116" i="1"/>
  <c r="O116" i="1"/>
  <c r="S116" i="1"/>
  <c r="W116" i="1"/>
  <c r="A116" i="1"/>
  <c r="E116" i="1"/>
  <c r="I116" i="1"/>
  <c r="M116" i="1"/>
  <c r="Q116" i="1"/>
  <c r="U116" i="1"/>
  <c r="Y116" i="1"/>
  <c r="D60" i="8"/>
  <c r="D71" i="8"/>
  <c r="D64" i="8"/>
  <c r="D69" i="8"/>
  <c r="D66" i="8"/>
  <c r="AD86" i="1"/>
  <c r="AA118" i="1"/>
  <c r="A27" i="12" l="1"/>
  <c r="B27" i="12" s="1"/>
  <c r="C27" i="12" s="1"/>
  <c r="D27" i="12" s="1"/>
  <c r="E27" i="12" s="1"/>
  <c r="F27" i="12" s="1"/>
  <c r="G27" i="12" s="1"/>
  <c r="H27" i="12" s="1"/>
  <c r="I27" i="12" s="1"/>
  <c r="J27" i="12" s="1"/>
  <c r="K27" i="12" s="1"/>
  <c r="L27" i="12" s="1"/>
  <c r="M27" i="12" s="1"/>
  <c r="N27" i="12" s="1"/>
  <c r="O27" i="12" s="1"/>
  <c r="P27" i="12" s="1"/>
  <c r="Q27" i="12" s="1"/>
  <c r="R27" i="12" s="1"/>
  <c r="A40" i="11"/>
  <c r="B132" i="10"/>
  <c r="D132" i="10"/>
  <c r="F132" i="10"/>
  <c r="H132" i="10"/>
  <c r="J132" i="10"/>
  <c r="L132" i="10"/>
  <c r="N132" i="10"/>
  <c r="P132" i="10"/>
  <c r="R132" i="10"/>
  <c r="T132" i="10"/>
  <c r="V132" i="10"/>
  <c r="X132" i="10"/>
  <c r="Z132" i="10"/>
  <c r="AB132" i="10"/>
  <c r="C132" i="10"/>
  <c r="G132" i="10"/>
  <c r="K132" i="10"/>
  <c r="O132" i="10"/>
  <c r="S132" i="10"/>
  <c r="W132" i="10"/>
  <c r="A132" i="10"/>
  <c r="E132" i="10"/>
  <c r="I132" i="10"/>
  <c r="M132" i="10"/>
  <c r="Q132" i="10"/>
  <c r="U132" i="10"/>
  <c r="Y132" i="10"/>
  <c r="A112" i="15"/>
  <c r="C112" i="15"/>
  <c r="E112" i="15"/>
  <c r="G112" i="15"/>
  <c r="I112" i="15"/>
  <c r="K112" i="15"/>
  <c r="M112" i="15"/>
  <c r="O112" i="15"/>
  <c r="Q112" i="15"/>
  <c r="S112" i="15"/>
  <c r="U112" i="15"/>
  <c r="W112" i="15"/>
  <c r="Y112" i="15"/>
  <c r="B112" i="15"/>
  <c r="F112" i="15"/>
  <c r="J112" i="15"/>
  <c r="N112" i="15"/>
  <c r="R112" i="15"/>
  <c r="V112" i="15"/>
  <c r="Z112" i="15"/>
  <c r="D112" i="15"/>
  <c r="H112" i="15"/>
  <c r="L112" i="15"/>
  <c r="P112" i="15"/>
  <c r="T112" i="15"/>
  <c r="X112" i="15"/>
  <c r="AB112" i="15"/>
  <c r="AD96" i="10"/>
  <c r="AA134" i="10"/>
  <c r="A113" i="15"/>
  <c r="C113" i="15"/>
  <c r="E113" i="15"/>
  <c r="G113" i="15"/>
  <c r="I113" i="15"/>
  <c r="K113" i="15"/>
  <c r="M113" i="15"/>
  <c r="O113" i="15"/>
  <c r="Q113" i="15"/>
  <c r="S113" i="15"/>
  <c r="U113" i="15"/>
  <c r="W113" i="15"/>
  <c r="Y113" i="15"/>
  <c r="B113" i="15"/>
  <c r="F113" i="15"/>
  <c r="J113" i="15"/>
  <c r="N113" i="15"/>
  <c r="R113" i="15"/>
  <c r="V113" i="15"/>
  <c r="Z113" i="15"/>
  <c r="D113" i="15"/>
  <c r="H113" i="15"/>
  <c r="L113" i="15"/>
  <c r="P113" i="15"/>
  <c r="T113" i="15"/>
  <c r="X113" i="15"/>
  <c r="AB113" i="15"/>
  <c r="AD88" i="18"/>
  <c r="AA120" i="18"/>
  <c r="A118" i="18"/>
  <c r="C118" i="18"/>
  <c r="U118" i="18"/>
  <c r="W118" i="18"/>
  <c r="I118" i="18"/>
  <c r="O118" i="18"/>
  <c r="Q118" i="18"/>
  <c r="V118" i="18"/>
  <c r="K118" i="18"/>
  <c r="T118" i="18"/>
  <c r="AB118" i="18"/>
  <c r="S118" i="18"/>
  <c r="N118" i="18"/>
  <c r="L118" i="18"/>
  <c r="H118" i="18"/>
  <c r="E118" i="18"/>
  <c r="R118" i="18"/>
  <c r="D118" i="18"/>
  <c r="P118" i="18"/>
  <c r="Y118" i="18"/>
  <c r="Z118" i="18"/>
  <c r="G118" i="18"/>
  <c r="M118" i="18"/>
  <c r="J118" i="18"/>
  <c r="X118" i="18"/>
  <c r="F118" i="18"/>
  <c r="B118" i="18"/>
  <c r="AA117" i="3"/>
  <c r="AD86" i="3" s="1"/>
  <c r="L117" i="3" s="1"/>
  <c r="U115" i="3"/>
  <c r="C115" i="3"/>
  <c r="V115" i="3"/>
  <c r="AB115" i="3"/>
  <c r="H115" i="3"/>
  <c r="O115" i="3"/>
  <c r="N115" i="3"/>
  <c r="E115" i="3"/>
  <c r="T115" i="3"/>
  <c r="B115" i="3"/>
  <c r="X115" i="3"/>
  <c r="Q115" i="3"/>
  <c r="K115" i="3"/>
  <c r="D115" i="3"/>
  <c r="P115" i="3"/>
  <c r="Y115" i="3"/>
  <c r="J115" i="3"/>
  <c r="F115" i="3"/>
  <c r="A115" i="3"/>
  <c r="G115" i="3"/>
  <c r="W115" i="3"/>
  <c r="R115" i="3"/>
  <c r="Z115" i="3"/>
  <c r="S115" i="3"/>
  <c r="I115" i="3"/>
  <c r="M115" i="3"/>
  <c r="B117" i="1"/>
  <c r="D117" i="1"/>
  <c r="F117" i="1"/>
  <c r="C117" i="1"/>
  <c r="G117" i="1"/>
  <c r="I117" i="1"/>
  <c r="K117" i="1"/>
  <c r="M117" i="1"/>
  <c r="O117" i="1"/>
  <c r="Q117" i="1"/>
  <c r="S117" i="1"/>
  <c r="U117" i="1"/>
  <c r="W117" i="1"/>
  <c r="Y117" i="1"/>
  <c r="A117" i="1"/>
  <c r="E117" i="1"/>
  <c r="H117" i="1"/>
  <c r="J117" i="1"/>
  <c r="L117" i="1"/>
  <c r="N117" i="1"/>
  <c r="P117" i="1"/>
  <c r="R117" i="1"/>
  <c r="T117" i="1"/>
  <c r="V117" i="1"/>
  <c r="X117" i="1"/>
  <c r="Z117" i="1"/>
  <c r="AB117" i="1"/>
  <c r="AD87" i="1"/>
  <c r="AA119" i="1"/>
  <c r="A28" i="12" l="1"/>
  <c r="B28" i="12" s="1"/>
  <c r="C28" i="12" s="1"/>
  <c r="D28" i="12" s="1"/>
  <c r="E28" i="12" s="1"/>
  <c r="F28" i="12" s="1"/>
  <c r="G28" i="12" s="1"/>
  <c r="H28" i="12" s="1"/>
  <c r="I28" i="12" s="1"/>
  <c r="J28" i="12" s="1"/>
  <c r="K28" i="12" s="1"/>
  <c r="L28" i="12" s="1"/>
  <c r="M28" i="12" s="1"/>
  <c r="N28" i="12" s="1"/>
  <c r="O28" i="12" s="1"/>
  <c r="P28" i="12" s="1"/>
  <c r="Q28" i="12" s="1"/>
  <c r="R28" i="12" s="1"/>
  <c r="A41" i="11"/>
  <c r="A42" i="11" s="1"/>
  <c r="A43" i="11" s="1"/>
  <c r="A44" i="11" s="1"/>
  <c r="A45" i="11" s="1"/>
  <c r="A46" i="11" s="1"/>
  <c r="A47" i="11" s="1"/>
  <c r="A48" i="11" s="1"/>
  <c r="B133" i="10"/>
  <c r="D133" i="10"/>
  <c r="F133" i="10"/>
  <c r="H133" i="10"/>
  <c r="J133" i="10"/>
  <c r="L133" i="10"/>
  <c r="N133" i="10"/>
  <c r="P133" i="10"/>
  <c r="R133" i="10"/>
  <c r="T133" i="10"/>
  <c r="V133" i="10"/>
  <c r="X133" i="10"/>
  <c r="Z133" i="10"/>
  <c r="AB133" i="10"/>
  <c r="C133" i="10"/>
  <c r="G133" i="10"/>
  <c r="K133" i="10"/>
  <c r="O133" i="10"/>
  <c r="S133" i="10"/>
  <c r="W133" i="10"/>
  <c r="A133" i="10"/>
  <c r="E133" i="10"/>
  <c r="I133" i="10"/>
  <c r="M133" i="10"/>
  <c r="Q133" i="10"/>
  <c r="U133" i="10"/>
  <c r="Y133" i="10"/>
  <c r="AD97" i="10"/>
  <c r="AA135" i="10"/>
  <c r="Q119" i="18"/>
  <c r="C119" i="18"/>
  <c r="L119" i="18"/>
  <c r="O119" i="18"/>
  <c r="D119" i="18"/>
  <c r="P119" i="18"/>
  <c r="M119" i="18"/>
  <c r="G119" i="18"/>
  <c r="T119" i="18"/>
  <c r="X119" i="18"/>
  <c r="H119" i="18"/>
  <c r="V119" i="18"/>
  <c r="I119" i="18"/>
  <c r="A119" i="18"/>
  <c r="Z119" i="18"/>
  <c r="K119" i="18"/>
  <c r="Y119" i="18"/>
  <c r="J119" i="18"/>
  <c r="B119" i="18"/>
  <c r="F119" i="18"/>
  <c r="AB119" i="18"/>
  <c r="W119" i="18"/>
  <c r="U119" i="18"/>
  <c r="N119" i="18"/>
  <c r="S119" i="18"/>
  <c r="R119" i="18"/>
  <c r="E119" i="18"/>
  <c r="AA121" i="18"/>
  <c r="AD89" i="18"/>
  <c r="AA118" i="3"/>
  <c r="AD87" i="3" s="1"/>
  <c r="L118" i="3" s="1"/>
  <c r="Z116" i="3"/>
  <c r="C116" i="3"/>
  <c r="E116" i="3"/>
  <c r="P116" i="3"/>
  <c r="AB116" i="3"/>
  <c r="J116" i="3"/>
  <c r="B116" i="3"/>
  <c r="D116" i="3"/>
  <c r="X116" i="3"/>
  <c r="O116" i="3"/>
  <c r="M116" i="3"/>
  <c r="T116" i="3"/>
  <c r="I116" i="3"/>
  <c r="G116" i="3"/>
  <c r="R116" i="3"/>
  <c r="S116" i="3"/>
  <c r="W116" i="3"/>
  <c r="A116" i="3"/>
  <c r="Y116" i="3"/>
  <c r="F116" i="3"/>
  <c r="V116" i="3"/>
  <c r="Q116" i="3"/>
  <c r="U116" i="3"/>
  <c r="N116" i="3"/>
  <c r="H116" i="3"/>
  <c r="K116" i="3"/>
  <c r="AA120" i="1"/>
  <c r="AD88" i="1"/>
  <c r="A118" i="1"/>
  <c r="C118" i="1"/>
  <c r="E118" i="1"/>
  <c r="G118" i="1"/>
  <c r="I118" i="1"/>
  <c r="K118" i="1"/>
  <c r="M118" i="1"/>
  <c r="O118" i="1"/>
  <c r="Q118" i="1"/>
  <c r="S118" i="1"/>
  <c r="U118" i="1"/>
  <c r="W118" i="1"/>
  <c r="Y118" i="1"/>
  <c r="B118" i="1"/>
  <c r="D118" i="1"/>
  <c r="F118" i="1"/>
  <c r="H118" i="1"/>
  <c r="J118" i="1"/>
  <c r="L118" i="1"/>
  <c r="N118" i="1"/>
  <c r="P118" i="1"/>
  <c r="R118" i="1"/>
  <c r="T118" i="1"/>
  <c r="V118" i="1"/>
  <c r="X118" i="1"/>
  <c r="Z118" i="1"/>
  <c r="AB118" i="1"/>
  <c r="AD98" i="10" l="1"/>
  <c r="AA136" i="10"/>
  <c r="B134" i="10"/>
  <c r="D134" i="10"/>
  <c r="F134" i="10"/>
  <c r="H134" i="10"/>
  <c r="J134" i="10"/>
  <c r="L134" i="10"/>
  <c r="N134" i="10"/>
  <c r="P134" i="10"/>
  <c r="R134" i="10"/>
  <c r="T134" i="10"/>
  <c r="V134" i="10"/>
  <c r="X134" i="10"/>
  <c r="Z134" i="10"/>
  <c r="AB134" i="10"/>
  <c r="C134" i="10"/>
  <c r="G134" i="10"/>
  <c r="K134" i="10"/>
  <c r="O134" i="10"/>
  <c r="S134" i="10"/>
  <c r="W134" i="10"/>
  <c r="A134" i="10"/>
  <c r="E134" i="10"/>
  <c r="I134" i="10"/>
  <c r="M134" i="10"/>
  <c r="Q134" i="10"/>
  <c r="U134" i="10"/>
  <c r="Y134" i="10"/>
  <c r="Q120" i="18"/>
  <c r="B120" i="18"/>
  <c r="N120" i="18"/>
  <c r="Z120" i="18"/>
  <c r="U120" i="18"/>
  <c r="V120" i="18"/>
  <c r="A120" i="18"/>
  <c r="R120" i="18"/>
  <c r="J120" i="18"/>
  <c r="S120" i="18"/>
  <c r="H120" i="18"/>
  <c r="P120" i="18"/>
  <c r="D120" i="18"/>
  <c r="L120" i="18"/>
  <c r="AB120" i="18"/>
  <c r="W120" i="18"/>
  <c r="M120" i="18"/>
  <c r="T120" i="18"/>
  <c r="Y120" i="18"/>
  <c r="X120" i="18"/>
  <c r="G120" i="18"/>
  <c r="I120" i="18"/>
  <c r="F120" i="18"/>
  <c r="K120" i="18"/>
  <c r="E120" i="18"/>
  <c r="O120" i="18"/>
  <c r="C120" i="18"/>
  <c r="AA122" i="18"/>
  <c r="AD90" i="18"/>
  <c r="U117" i="3"/>
  <c r="C117" i="3"/>
  <c r="W117" i="3"/>
  <c r="AB117" i="3"/>
  <c r="G117" i="3"/>
  <c r="Q117" i="3"/>
  <c r="H117" i="3"/>
  <c r="F117" i="3"/>
  <c r="Y117" i="3"/>
  <c r="K117" i="3"/>
  <c r="T117" i="3"/>
  <c r="S117" i="3"/>
  <c r="N117" i="3"/>
  <c r="M117" i="3"/>
  <c r="E117" i="3"/>
  <c r="V117" i="3"/>
  <c r="R117" i="3"/>
  <c r="D117" i="3"/>
  <c r="B117" i="3"/>
  <c r="Z117" i="3"/>
  <c r="I117" i="3"/>
  <c r="O117" i="3"/>
  <c r="J117" i="3"/>
  <c r="X117" i="3"/>
  <c r="A117" i="3"/>
  <c r="P117" i="3"/>
  <c r="AA119" i="3"/>
  <c r="AD88" i="3" s="1"/>
  <c r="L119" i="3" s="1"/>
  <c r="A119" i="1"/>
  <c r="C119" i="1"/>
  <c r="E119" i="1"/>
  <c r="G119" i="1"/>
  <c r="I119" i="1"/>
  <c r="K119" i="1"/>
  <c r="M119" i="1"/>
  <c r="O119" i="1"/>
  <c r="Q119" i="1"/>
  <c r="S119" i="1"/>
  <c r="U119" i="1"/>
  <c r="W119" i="1"/>
  <c r="Y119" i="1"/>
  <c r="B119" i="1"/>
  <c r="D119" i="1"/>
  <c r="F119" i="1"/>
  <c r="H119" i="1"/>
  <c r="J119" i="1"/>
  <c r="L119" i="1"/>
  <c r="N119" i="1"/>
  <c r="P119" i="1"/>
  <c r="R119" i="1"/>
  <c r="T119" i="1"/>
  <c r="V119" i="1"/>
  <c r="X119" i="1"/>
  <c r="Z119" i="1"/>
  <c r="AB119" i="1"/>
  <c r="AD89" i="1"/>
  <c r="AA121" i="1"/>
  <c r="B135" i="10" l="1"/>
  <c r="D135" i="10"/>
  <c r="F135" i="10"/>
  <c r="H135" i="10"/>
  <c r="J135" i="10"/>
  <c r="L135" i="10"/>
  <c r="N135" i="10"/>
  <c r="P135" i="10"/>
  <c r="R135" i="10"/>
  <c r="T135" i="10"/>
  <c r="V135" i="10"/>
  <c r="X135" i="10"/>
  <c r="Z135" i="10"/>
  <c r="AB135" i="10"/>
  <c r="C135" i="10"/>
  <c r="G135" i="10"/>
  <c r="K135" i="10"/>
  <c r="O135" i="10"/>
  <c r="S135" i="10"/>
  <c r="W135" i="10"/>
  <c r="A135" i="10"/>
  <c r="E135" i="10"/>
  <c r="I135" i="10"/>
  <c r="M135" i="10"/>
  <c r="Q135" i="10"/>
  <c r="U135" i="10"/>
  <c r="Y135" i="10"/>
  <c r="AD99" i="10"/>
  <c r="AA137" i="10"/>
  <c r="F73" i="8"/>
  <c r="F72" i="8"/>
  <c r="L121" i="18"/>
  <c r="I121" i="18"/>
  <c r="A121" i="18"/>
  <c r="O121" i="18"/>
  <c r="Z121" i="18"/>
  <c r="M121" i="18"/>
  <c r="F121" i="18"/>
  <c r="W121" i="18"/>
  <c r="B121" i="18"/>
  <c r="S121" i="18"/>
  <c r="T121" i="18"/>
  <c r="X121" i="18"/>
  <c r="E121" i="18"/>
  <c r="V121" i="18"/>
  <c r="G121" i="18"/>
  <c r="C121" i="18"/>
  <c r="R121" i="18"/>
  <c r="D121" i="18"/>
  <c r="P121" i="18"/>
  <c r="AB121" i="18"/>
  <c r="H121" i="18"/>
  <c r="Y121" i="18"/>
  <c r="J121" i="18"/>
  <c r="K121" i="18"/>
  <c r="N121" i="18"/>
  <c r="Q121" i="18"/>
  <c r="U121" i="18"/>
  <c r="AA123" i="18"/>
  <c r="AD91" i="18"/>
  <c r="G118" i="3"/>
  <c r="E118" i="3"/>
  <c r="H118" i="3"/>
  <c r="W118" i="3"/>
  <c r="Q118" i="3"/>
  <c r="Y118" i="3"/>
  <c r="V118" i="3"/>
  <c r="S118" i="3"/>
  <c r="B118" i="3"/>
  <c r="A118" i="3"/>
  <c r="N118" i="3"/>
  <c r="X118" i="3"/>
  <c r="Z118" i="3"/>
  <c r="U118" i="3"/>
  <c r="O118" i="3"/>
  <c r="R118" i="3"/>
  <c r="K118" i="3"/>
  <c r="M118" i="3"/>
  <c r="T118" i="3"/>
  <c r="C118" i="3"/>
  <c r="I118" i="3"/>
  <c r="J118" i="3"/>
  <c r="D118" i="3"/>
  <c r="F118" i="3"/>
  <c r="AB118" i="3"/>
  <c r="P118" i="3"/>
  <c r="AA120" i="3"/>
  <c r="AD89" i="3" s="1"/>
  <c r="L120" i="3" s="1"/>
  <c r="A120" i="1"/>
  <c r="C120" i="1"/>
  <c r="E120" i="1"/>
  <c r="G120" i="1"/>
  <c r="I120" i="1"/>
  <c r="K120" i="1"/>
  <c r="M120" i="1"/>
  <c r="O120" i="1"/>
  <c r="Q120" i="1"/>
  <c r="S120" i="1"/>
  <c r="U120" i="1"/>
  <c r="W120" i="1"/>
  <c r="Y120" i="1"/>
  <c r="B120" i="1"/>
  <c r="D120" i="1"/>
  <c r="F120" i="1"/>
  <c r="H120" i="1"/>
  <c r="J120" i="1"/>
  <c r="L120" i="1"/>
  <c r="N120" i="1"/>
  <c r="P120" i="1"/>
  <c r="R120" i="1"/>
  <c r="T120" i="1"/>
  <c r="V120" i="1"/>
  <c r="X120" i="1"/>
  <c r="Z120" i="1"/>
  <c r="AB120" i="1"/>
  <c r="AD90" i="1"/>
  <c r="AA122" i="1"/>
  <c r="AD91" i="1" s="1"/>
  <c r="B136" i="10" l="1"/>
  <c r="D136" i="10"/>
  <c r="F136" i="10"/>
  <c r="H136" i="10"/>
  <c r="J136" i="10"/>
  <c r="L136" i="10"/>
  <c r="N136" i="10"/>
  <c r="P136" i="10"/>
  <c r="R136" i="10"/>
  <c r="T136" i="10"/>
  <c r="V136" i="10"/>
  <c r="X136" i="10"/>
  <c r="Z136" i="10"/>
  <c r="AB136" i="10"/>
  <c r="C136" i="10"/>
  <c r="G136" i="10"/>
  <c r="K136" i="10"/>
  <c r="O136" i="10"/>
  <c r="S136" i="10"/>
  <c r="W136" i="10"/>
  <c r="A136" i="10"/>
  <c r="E136" i="10"/>
  <c r="I136" i="10"/>
  <c r="M136" i="10"/>
  <c r="Q136" i="10"/>
  <c r="U136" i="10"/>
  <c r="Y136" i="10"/>
  <c r="AD100" i="10"/>
  <c r="AA138" i="10"/>
  <c r="AD92" i="18"/>
  <c r="D123" i="18" s="1"/>
  <c r="O122" i="18"/>
  <c r="E122" i="18"/>
  <c r="R122" i="18"/>
  <c r="Y122" i="18"/>
  <c r="U122" i="18"/>
  <c r="H122" i="18"/>
  <c r="L122" i="18"/>
  <c r="I122" i="18"/>
  <c r="W122" i="18"/>
  <c r="Q122" i="18"/>
  <c r="M122" i="18"/>
  <c r="X122" i="18"/>
  <c r="T122" i="18"/>
  <c r="V122" i="18"/>
  <c r="P122" i="18"/>
  <c r="Z122" i="18"/>
  <c r="C122" i="18"/>
  <c r="F122" i="18"/>
  <c r="AB122" i="18"/>
  <c r="G122" i="18"/>
  <c r="D122" i="18"/>
  <c r="S122" i="18"/>
  <c r="K122" i="18"/>
  <c r="J122" i="18"/>
  <c r="N122" i="18"/>
  <c r="A122" i="18"/>
  <c r="B122" i="18"/>
  <c r="AA121" i="3"/>
  <c r="F119" i="3"/>
  <c r="T119" i="3"/>
  <c r="N119" i="3"/>
  <c r="W119" i="3"/>
  <c r="J119" i="3"/>
  <c r="Y119" i="3"/>
  <c r="M119" i="3"/>
  <c r="I119" i="3"/>
  <c r="E119" i="3"/>
  <c r="V119" i="3"/>
  <c r="Q119" i="3"/>
  <c r="K119" i="3"/>
  <c r="S119" i="3"/>
  <c r="A119" i="3"/>
  <c r="AB119" i="3"/>
  <c r="G119" i="3"/>
  <c r="Z119" i="3"/>
  <c r="C119" i="3"/>
  <c r="X119" i="3"/>
  <c r="O119" i="3"/>
  <c r="R119" i="3"/>
  <c r="B119" i="3"/>
  <c r="H119" i="3"/>
  <c r="D119" i="3"/>
  <c r="U119" i="3"/>
  <c r="P119" i="3"/>
  <c r="A121" i="1"/>
  <c r="C121" i="1"/>
  <c r="E121" i="1"/>
  <c r="G121" i="1"/>
  <c r="I121" i="1"/>
  <c r="K121" i="1"/>
  <c r="M121" i="1"/>
  <c r="O121" i="1"/>
  <c r="Q121" i="1"/>
  <c r="S121" i="1"/>
  <c r="U121" i="1"/>
  <c r="W121" i="1"/>
  <c r="Y121" i="1"/>
  <c r="B121" i="1"/>
  <c r="D121" i="1"/>
  <c r="F121" i="1"/>
  <c r="H121" i="1"/>
  <c r="J121" i="1"/>
  <c r="L121" i="1"/>
  <c r="N121" i="1"/>
  <c r="P121" i="1"/>
  <c r="R121" i="1"/>
  <c r="T121" i="1"/>
  <c r="V121" i="1"/>
  <c r="X121" i="1"/>
  <c r="Z121" i="1"/>
  <c r="AB121" i="1"/>
  <c r="A122" i="1"/>
  <c r="C122" i="1"/>
  <c r="E122" i="1"/>
  <c r="G122" i="1"/>
  <c r="I122" i="1"/>
  <c r="K122" i="1"/>
  <c r="M122" i="1"/>
  <c r="O122" i="1"/>
  <c r="Q122" i="1"/>
  <c r="S122" i="1"/>
  <c r="U122" i="1"/>
  <c r="W122" i="1"/>
  <c r="Y122" i="1"/>
  <c r="B122" i="1"/>
  <c r="D122" i="1"/>
  <c r="F122" i="1"/>
  <c r="H122" i="1"/>
  <c r="J122" i="1"/>
  <c r="L122" i="1"/>
  <c r="N122" i="1"/>
  <c r="P122" i="1"/>
  <c r="R122" i="1"/>
  <c r="T122" i="1"/>
  <c r="V122" i="1"/>
  <c r="X122" i="1"/>
  <c r="Z122" i="1"/>
  <c r="AB122" i="1"/>
  <c r="O123" i="18" l="1"/>
  <c r="J123" i="18"/>
  <c r="P123" i="18"/>
  <c r="M123" i="18"/>
  <c r="N123" i="18"/>
  <c r="F123" i="18"/>
  <c r="E123" i="18"/>
  <c r="AD90" i="3"/>
  <c r="L121" i="3" s="1"/>
  <c r="U123" i="18"/>
  <c r="H123" i="18"/>
  <c r="K123" i="18"/>
  <c r="Q123" i="18"/>
  <c r="L123" i="18"/>
  <c r="X123" i="18"/>
  <c r="W123" i="18"/>
  <c r="I123" i="18"/>
  <c r="Y123" i="18"/>
  <c r="T123" i="18"/>
  <c r="A123" i="18"/>
  <c r="AB123" i="18"/>
  <c r="V123" i="18"/>
  <c r="Z123" i="18"/>
  <c r="G123" i="18"/>
  <c r="C123" i="18"/>
  <c r="B123" i="18"/>
  <c r="S123" i="18"/>
  <c r="R123" i="18"/>
  <c r="AD101" i="10"/>
  <c r="AA139" i="10"/>
  <c r="B137" i="10"/>
  <c r="D137" i="10"/>
  <c r="F137" i="10"/>
  <c r="H137" i="10"/>
  <c r="J137" i="10"/>
  <c r="L137" i="10"/>
  <c r="N137" i="10"/>
  <c r="P137" i="10"/>
  <c r="R137" i="10"/>
  <c r="T137" i="10"/>
  <c r="V137" i="10"/>
  <c r="X137" i="10"/>
  <c r="Z137" i="10"/>
  <c r="AB137" i="10"/>
  <c r="C137" i="10"/>
  <c r="G137" i="10"/>
  <c r="K137" i="10"/>
  <c r="O137" i="10"/>
  <c r="S137" i="10"/>
  <c r="W137" i="10"/>
  <c r="A137" i="10"/>
  <c r="E137" i="10"/>
  <c r="I137" i="10"/>
  <c r="M137" i="10"/>
  <c r="Q137" i="10"/>
  <c r="U137" i="10"/>
  <c r="Y137" i="10"/>
  <c r="W120" i="3"/>
  <c r="Q120" i="3"/>
  <c r="R120" i="3"/>
  <c r="J120" i="3"/>
  <c r="V120" i="3"/>
  <c r="Z120" i="3"/>
  <c r="B120" i="3"/>
  <c r="H120" i="3"/>
  <c r="U120" i="3"/>
  <c r="G120" i="3"/>
  <c r="E120" i="3"/>
  <c r="M120" i="3"/>
  <c r="T120" i="3"/>
  <c r="S120" i="3"/>
  <c r="AB120" i="3"/>
  <c r="Y120" i="3"/>
  <c r="C120" i="3"/>
  <c r="A120" i="3"/>
  <c r="I120" i="3"/>
  <c r="D120" i="3"/>
  <c r="F120" i="3"/>
  <c r="P120" i="3"/>
  <c r="O120" i="3"/>
  <c r="K120" i="3"/>
  <c r="X120" i="3"/>
  <c r="N120" i="3"/>
  <c r="F66" i="8" l="1"/>
  <c r="F59" i="8"/>
  <c r="F62" i="8"/>
  <c r="F65" i="8"/>
  <c r="Y29" i="8"/>
  <c r="F64" i="8"/>
  <c r="F67" i="8"/>
  <c r="F63" i="8"/>
  <c r="F60" i="8"/>
  <c r="F61" i="8"/>
  <c r="F70" i="8"/>
  <c r="F68" i="8"/>
  <c r="F69" i="8"/>
  <c r="F71" i="8"/>
  <c r="B138" i="10"/>
  <c r="D138" i="10"/>
  <c r="F138" i="10"/>
  <c r="H138" i="10"/>
  <c r="J138" i="10"/>
  <c r="L138" i="10"/>
  <c r="N138" i="10"/>
  <c r="P138" i="10"/>
  <c r="R138" i="10"/>
  <c r="T138" i="10"/>
  <c r="V138" i="10"/>
  <c r="X138" i="10"/>
  <c r="Z138" i="10"/>
  <c r="AB138" i="10"/>
  <c r="C138" i="10"/>
  <c r="G138" i="10"/>
  <c r="K138" i="10"/>
  <c r="O138" i="10"/>
  <c r="S138" i="10"/>
  <c r="W138" i="10"/>
  <c r="A138" i="10"/>
  <c r="E138" i="10"/>
  <c r="I138" i="10"/>
  <c r="M138" i="10"/>
  <c r="Q138" i="10"/>
  <c r="U138" i="10"/>
  <c r="Y138" i="10"/>
  <c r="AD102" i="10"/>
  <c r="AA140" i="10"/>
  <c r="AB121" i="3"/>
  <c r="K121" i="3"/>
  <c r="T121" i="3"/>
  <c r="R121" i="3"/>
  <c r="A121" i="3"/>
  <c r="E38" i="8" s="1"/>
  <c r="W121" i="3"/>
  <c r="N121" i="3"/>
  <c r="E121" i="3"/>
  <c r="O121" i="3"/>
  <c r="Q121" i="3"/>
  <c r="Y121" i="3"/>
  <c r="B121" i="3"/>
  <c r="S121" i="3"/>
  <c r="C121" i="3"/>
  <c r="D121" i="3"/>
  <c r="F121" i="3"/>
  <c r="H121" i="3"/>
  <c r="P121" i="3"/>
  <c r="G121" i="3"/>
  <c r="I121" i="3"/>
  <c r="M121" i="3"/>
  <c r="X121" i="3"/>
  <c r="Z121" i="3"/>
  <c r="U121" i="3"/>
  <c r="J121" i="3"/>
  <c r="V121" i="3"/>
  <c r="E36" i="8" l="1"/>
  <c r="AL68" i="8" s="1"/>
  <c r="E41" i="8"/>
  <c r="AF74" i="8" s="1"/>
  <c r="AR74" i="8" s="1"/>
  <c r="E29" i="8"/>
  <c r="AF59" i="8" s="1"/>
  <c r="AR59" i="8" s="1"/>
  <c r="E39" i="8"/>
  <c r="AL69" i="8" s="1"/>
  <c r="E35" i="8"/>
  <c r="AF67" i="8" s="1"/>
  <c r="AR67" i="8" s="1"/>
  <c r="E40" i="8"/>
  <c r="AL73" i="8" s="1"/>
  <c r="F55" i="8"/>
  <c r="E37" i="8"/>
  <c r="E67" i="8" s="1"/>
  <c r="W67" i="8" s="1"/>
  <c r="E32" i="8"/>
  <c r="E62" i="8" s="1"/>
  <c r="W62" i="8" s="1"/>
  <c r="E31" i="8"/>
  <c r="E61" i="8" s="1"/>
  <c r="W61" i="8" s="1"/>
  <c r="E34" i="8"/>
  <c r="E64" i="8" s="1"/>
  <c r="W64" i="8" s="1"/>
  <c r="E33" i="8"/>
  <c r="AL65" i="8" s="1"/>
  <c r="E30" i="8"/>
  <c r="E60" i="8" s="1"/>
  <c r="W60" i="8" s="1"/>
  <c r="E68" i="8"/>
  <c r="W68" i="8" s="1"/>
  <c r="E73" i="8"/>
  <c r="W73" i="8" s="1"/>
  <c r="AS73" i="8" s="1"/>
  <c r="AL75" i="8"/>
  <c r="AD103" i="10"/>
  <c r="AA141" i="10"/>
  <c r="B139" i="10"/>
  <c r="D139" i="10"/>
  <c r="F139" i="10"/>
  <c r="H139" i="10"/>
  <c r="J139" i="10"/>
  <c r="L139" i="10"/>
  <c r="N139" i="10"/>
  <c r="P139" i="10"/>
  <c r="R139" i="10"/>
  <c r="T139" i="10"/>
  <c r="V139" i="10"/>
  <c r="X139" i="10"/>
  <c r="Z139" i="10"/>
  <c r="AB139" i="10"/>
  <c r="C139" i="10"/>
  <c r="G139" i="10"/>
  <c r="K139" i="10"/>
  <c r="O139" i="10"/>
  <c r="S139" i="10"/>
  <c r="W139" i="10"/>
  <c r="A139" i="10"/>
  <c r="E139" i="10"/>
  <c r="I139" i="10"/>
  <c r="M139" i="10"/>
  <c r="Q139" i="10"/>
  <c r="U139" i="10"/>
  <c r="Y139" i="10"/>
  <c r="AF71" i="8"/>
  <c r="AR71" i="8" s="1"/>
  <c r="AL59" i="8" l="1"/>
  <c r="E71" i="8"/>
  <c r="W71" i="8" s="1"/>
  <c r="AS71" i="8" s="1"/>
  <c r="AL74" i="8"/>
  <c r="AF73" i="8"/>
  <c r="AR73" i="8" s="1"/>
  <c r="E70" i="8"/>
  <c r="W70" i="8" s="1"/>
  <c r="Y70" i="8" s="1"/>
  <c r="E59" i="8"/>
  <c r="W59" i="8" s="1"/>
  <c r="Y59" i="8" s="1"/>
  <c r="AF60" i="8"/>
  <c r="AR60" i="8" s="1"/>
  <c r="AF72" i="8"/>
  <c r="AR72" i="8" s="1"/>
  <c r="AF66" i="8"/>
  <c r="AR66" i="8" s="1"/>
  <c r="AL71" i="8"/>
  <c r="E66" i="8"/>
  <c r="W66" i="8" s="1"/>
  <c r="Y66" i="8" s="1"/>
  <c r="AL70" i="8"/>
  <c r="AF68" i="8"/>
  <c r="AR68" i="8" s="1"/>
  <c r="AF70" i="8"/>
  <c r="AR70" i="8" s="1"/>
  <c r="AL60" i="8"/>
  <c r="AL66" i="8"/>
  <c r="AS64" i="8"/>
  <c r="Y64" i="8"/>
  <c r="Y60" i="8"/>
  <c r="AS60" i="8"/>
  <c r="Y67" i="8"/>
  <c r="AS67" i="8"/>
  <c r="Y61" i="8"/>
  <c r="AS61" i="8"/>
  <c r="AF75" i="8"/>
  <c r="AR75" i="8" s="1"/>
  <c r="Y73" i="8"/>
  <c r="AL67" i="8"/>
  <c r="E72" i="8"/>
  <c r="W72" i="8" s="1"/>
  <c r="Y72" i="8" s="1"/>
  <c r="E69" i="8"/>
  <c r="W69" i="8" s="1"/>
  <c r="AS69" i="8" s="1"/>
  <c r="AF61" i="8"/>
  <c r="AR61" i="8" s="1"/>
  <c r="AF62" i="8"/>
  <c r="AR62" i="8" s="1"/>
  <c r="E65" i="8"/>
  <c r="W65" i="8" s="1"/>
  <c r="AS65" i="8" s="1"/>
  <c r="AL63" i="8"/>
  <c r="AF63" i="8"/>
  <c r="AR63" i="8" s="1"/>
  <c r="E63" i="8"/>
  <c r="W63" i="8" s="1"/>
  <c r="AL72" i="8"/>
  <c r="AL61" i="8"/>
  <c r="AL64" i="8"/>
  <c r="AD49" i="8"/>
  <c r="AA91" i="8" s="1"/>
  <c r="AA92" i="8" s="1"/>
  <c r="AF69" i="8"/>
  <c r="AR69" i="8" s="1"/>
  <c r="AR76" i="8"/>
  <c r="AF64" i="8"/>
  <c r="AR64" i="8" s="1"/>
  <c r="AL62" i="8"/>
  <c r="E55" i="8"/>
  <c r="E56" i="8" s="1"/>
  <c r="F56" i="8" s="1"/>
  <c r="G56" i="8" s="1"/>
  <c r="C23" i="8" s="1"/>
  <c r="AD47" i="8" s="1"/>
  <c r="AF65" i="8"/>
  <c r="AR65" i="8" s="1"/>
  <c r="AS68" i="8"/>
  <c r="Y68" i="8"/>
  <c r="AS62" i="8"/>
  <c r="Y62" i="8"/>
  <c r="B140" i="10"/>
  <c r="D140" i="10"/>
  <c r="F140" i="10"/>
  <c r="H140" i="10"/>
  <c r="J140" i="10"/>
  <c r="L140" i="10"/>
  <c r="N140" i="10"/>
  <c r="P140" i="10"/>
  <c r="R140" i="10"/>
  <c r="T140" i="10"/>
  <c r="V140" i="10"/>
  <c r="X140" i="10"/>
  <c r="Z140" i="10"/>
  <c r="AB140" i="10"/>
  <c r="C140" i="10"/>
  <c r="G140" i="10"/>
  <c r="K140" i="10"/>
  <c r="O140" i="10"/>
  <c r="S140" i="10"/>
  <c r="W140" i="10"/>
  <c r="A140" i="10"/>
  <c r="E140" i="10"/>
  <c r="I140" i="10"/>
  <c r="M140" i="10"/>
  <c r="Q140" i="10"/>
  <c r="U140" i="10"/>
  <c r="Y140" i="10"/>
  <c r="AD104" i="10"/>
  <c r="AA142" i="10"/>
  <c r="Y71" i="8" l="1"/>
  <c r="AS70" i="8"/>
  <c r="AS59" i="8"/>
  <c r="AS66" i="8"/>
  <c r="Y69" i="8"/>
  <c r="Z69" i="8" s="1"/>
  <c r="Y65" i="8"/>
  <c r="Z65" i="8" s="1"/>
  <c r="Z73" i="8"/>
  <c r="AS72" i="8"/>
  <c r="AT72" i="8" s="1"/>
  <c r="Y63" i="8"/>
  <c r="AS63" i="8"/>
  <c r="Z61" i="8"/>
  <c r="Z67" i="8"/>
  <c r="Z60" i="8"/>
  <c r="Z66" i="8"/>
  <c r="Z64" i="8"/>
  <c r="Z59" i="8"/>
  <c r="AD48" i="8"/>
  <c r="AV63" i="8" s="1"/>
  <c r="Z72" i="8"/>
  <c r="Z70" i="8"/>
  <c r="Z62" i="8"/>
  <c r="Z71" i="8"/>
  <c r="Z68" i="8"/>
  <c r="AD105" i="10"/>
  <c r="AA143" i="10"/>
  <c r="B141" i="10"/>
  <c r="D141" i="10"/>
  <c r="F141" i="10"/>
  <c r="H141" i="10"/>
  <c r="J141" i="10"/>
  <c r="L141" i="10"/>
  <c r="N141" i="10"/>
  <c r="P141" i="10"/>
  <c r="R141" i="10"/>
  <c r="T141" i="10"/>
  <c r="V141" i="10"/>
  <c r="X141" i="10"/>
  <c r="Z141" i="10"/>
  <c r="AB141" i="10"/>
  <c r="C141" i="10"/>
  <c r="G141" i="10"/>
  <c r="K141" i="10"/>
  <c r="O141" i="10"/>
  <c r="S141" i="10"/>
  <c r="W141" i="10"/>
  <c r="A141" i="10"/>
  <c r="E141" i="10"/>
  <c r="I141" i="10"/>
  <c r="M141" i="10"/>
  <c r="Q141" i="10"/>
  <c r="U141" i="10"/>
  <c r="Y141" i="10"/>
  <c r="AA93" i="8"/>
  <c r="AU67" i="8"/>
  <c r="AU62" i="8"/>
  <c r="AU63" i="8"/>
  <c r="AU84" i="8"/>
  <c r="AU80" i="8"/>
  <c r="AU76" i="8"/>
  <c r="AU79" i="8"/>
  <c r="AU73" i="8"/>
  <c r="AU60" i="8"/>
  <c r="AU64" i="8"/>
  <c r="AU75" i="8"/>
  <c r="AU70" i="8"/>
  <c r="AU65" i="8"/>
  <c r="AU69" i="8"/>
  <c r="AU71" i="8"/>
  <c r="AU74" i="8"/>
  <c r="AU68" i="8"/>
  <c r="AU78" i="8"/>
  <c r="AU59" i="8"/>
  <c r="AU66" i="8"/>
  <c r="AU61" i="8"/>
  <c r="AU72" i="8"/>
  <c r="AU77" i="8"/>
  <c r="AT73" i="8" l="1"/>
  <c r="AT61" i="8"/>
  <c r="AT71" i="8"/>
  <c r="AV79" i="8"/>
  <c r="AT70" i="8"/>
  <c r="AT62" i="8"/>
  <c r="AT60" i="8"/>
  <c r="AT67" i="8"/>
  <c r="AT68" i="8"/>
  <c r="AT69" i="8"/>
  <c r="AT65" i="8"/>
  <c r="AT59" i="8"/>
  <c r="AT64" i="8"/>
  <c r="AT66" i="8"/>
  <c r="Z63" i="8"/>
  <c r="AA63" i="8" s="1"/>
  <c r="AT63" i="8"/>
  <c r="AV74" i="8"/>
  <c r="AV76" i="8"/>
  <c r="AV60" i="8"/>
  <c r="AW60" i="8" s="1"/>
  <c r="AV73" i="8"/>
  <c r="AV75" i="8"/>
  <c r="AV67" i="8"/>
  <c r="AW67" i="8" s="1"/>
  <c r="AV64" i="8"/>
  <c r="AW64" i="8" s="1"/>
  <c r="AV70" i="8"/>
  <c r="AW70" i="8" s="1"/>
  <c r="AV77" i="8"/>
  <c r="AV71" i="8"/>
  <c r="AW71" i="8" s="1"/>
  <c r="AV78" i="8"/>
  <c r="AW63" i="8"/>
  <c r="AV68" i="8"/>
  <c r="AW68" i="8" s="1"/>
  <c r="AV61" i="8"/>
  <c r="AW61" i="8" s="1"/>
  <c r="AV84" i="8"/>
  <c r="AV66" i="8"/>
  <c r="AW66" i="8" s="1"/>
  <c r="AV69" i="8"/>
  <c r="AW69" i="8" s="1"/>
  <c r="AV72" i="8"/>
  <c r="AV65" i="8"/>
  <c r="AW65" i="8" s="1"/>
  <c r="AV59" i="8"/>
  <c r="AV80" i="8"/>
  <c r="AV62" i="8"/>
  <c r="AW62" i="8" s="1"/>
  <c r="B142" i="10"/>
  <c r="D142" i="10"/>
  <c r="F142" i="10"/>
  <c r="H142" i="10"/>
  <c r="J142" i="10"/>
  <c r="L142" i="10"/>
  <c r="N142" i="10"/>
  <c r="P142" i="10"/>
  <c r="R142" i="10"/>
  <c r="T142" i="10"/>
  <c r="V142" i="10"/>
  <c r="X142" i="10"/>
  <c r="Z142" i="10"/>
  <c r="AB142" i="10"/>
  <c r="C142" i="10"/>
  <c r="G142" i="10"/>
  <c r="K142" i="10"/>
  <c r="O142" i="10"/>
  <c r="S142" i="10"/>
  <c r="W142" i="10"/>
  <c r="A142" i="10"/>
  <c r="E142" i="10"/>
  <c r="I142" i="10"/>
  <c r="M142" i="10"/>
  <c r="Q142" i="10"/>
  <c r="U142" i="10"/>
  <c r="Y142" i="10"/>
  <c r="AD106" i="10"/>
  <c r="AA144" i="10"/>
  <c r="AA94" i="8"/>
  <c r="AA81" i="8" l="1"/>
  <c r="AA78" i="8"/>
  <c r="AA80" i="8"/>
  <c r="AX62" i="8"/>
  <c r="AA75" i="8"/>
  <c r="AA79" i="8"/>
  <c r="AA84" i="8"/>
  <c r="AA74" i="8"/>
  <c r="AA59" i="8"/>
  <c r="AA76" i="8"/>
  <c r="AX63" i="8"/>
  <c r="AX61" i="8"/>
  <c r="AA73" i="8"/>
  <c r="AA67" i="8"/>
  <c r="AA64" i="8"/>
  <c r="AA65" i="8"/>
  <c r="AA69" i="8"/>
  <c r="AA68" i="8"/>
  <c r="AX60" i="8"/>
  <c r="AX65" i="8"/>
  <c r="AX64" i="8"/>
  <c r="AA82" i="8"/>
  <c r="AA83" i="8"/>
  <c r="AA77" i="8"/>
  <c r="AA72" i="8"/>
  <c r="AA61" i="8"/>
  <c r="AA60" i="8"/>
  <c r="AA66" i="8"/>
  <c r="AA70" i="8"/>
  <c r="AA62" i="8"/>
  <c r="AA71" i="8"/>
  <c r="AX70" i="8"/>
  <c r="AD107" i="10"/>
  <c r="AA145" i="10"/>
  <c r="B143" i="10"/>
  <c r="D143" i="10"/>
  <c r="F143" i="10"/>
  <c r="H143" i="10"/>
  <c r="J143" i="10"/>
  <c r="L143" i="10"/>
  <c r="N143" i="10"/>
  <c r="P143" i="10"/>
  <c r="R143" i="10"/>
  <c r="T143" i="10"/>
  <c r="V143" i="10"/>
  <c r="X143" i="10"/>
  <c r="Z143" i="10"/>
  <c r="AB143" i="10"/>
  <c r="C143" i="10"/>
  <c r="G143" i="10"/>
  <c r="K143" i="10"/>
  <c r="O143" i="10"/>
  <c r="S143" i="10"/>
  <c r="W143" i="10"/>
  <c r="A143" i="10"/>
  <c r="E143" i="10"/>
  <c r="I143" i="10"/>
  <c r="M143" i="10"/>
  <c r="Q143" i="10"/>
  <c r="U143" i="10"/>
  <c r="Y143" i="10"/>
  <c r="AX69" i="8"/>
  <c r="AX68" i="8"/>
  <c r="AX67" i="8"/>
  <c r="AX66" i="8"/>
  <c r="AA95" i="8"/>
  <c r="AE63" i="8" l="1"/>
  <c r="F95" i="8" s="1"/>
  <c r="AE60" i="8"/>
  <c r="F92" i="8" s="1"/>
  <c r="AE62" i="8"/>
  <c r="AE59" i="8"/>
  <c r="F91" i="8" s="1"/>
  <c r="AE61" i="8"/>
  <c r="F93" i="8" s="1"/>
  <c r="B144" i="10"/>
  <c r="D144" i="10"/>
  <c r="F144" i="10"/>
  <c r="H144" i="10"/>
  <c r="J144" i="10"/>
  <c r="L144" i="10"/>
  <c r="N144" i="10"/>
  <c r="P144" i="10"/>
  <c r="R144" i="10"/>
  <c r="T144" i="10"/>
  <c r="V144" i="10"/>
  <c r="X144" i="10"/>
  <c r="Z144" i="10"/>
  <c r="AB144" i="10"/>
  <c r="C144" i="10"/>
  <c r="G144" i="10"/>
  <c r="K144" i="10"/>
  <c r="O144" i="10"/>
  <c r="S144" i="10"/>
  <c r="W144" i="10"/>
  <c r="A144" i="10"/>
  <c r="E144" i="10"/>
  <c r="I144" i="10"/>
  <c r="M144" i="10"/>
  <c r="Q144" i="10"/>
  <c r="U144" i="10"/>
  <c r="Y144" i="10"/>
  <c r="Z29" i="8"/>
  <c r="AA96" i="8"/>
  <c r="X94" i="8" l="1"/>
  <c r="F94" i="8"/>
  <c r="D94" i="8"/>
  <c r="S94" i="8"/>
  <c r="Y94" i="8"/>
  <c r="B94" i="8"/>
  <c r="L94" i="8"/>
  <c r="R94" i="8"/>
  <c r="T94" i="8"/>
  <c r="M94" i="8"/>
  <c r="W94" i="8"/>
  <c r="O94" i="8"/>
  <c r="N94" i="8"/>
  <c r="Q94" i="8"/>
  <c r="U94" i="8"/>
  <c r="Z94" i="8"/>
  <c r="P94" i="8"/>
  <c r="V94" i="8"/>
  <c r="A94" i="8"/>
  <c r="G94" i="8"/>
  <c r="C94" i="8"/>
  <c r="K94" i="8"/>
  <c r="J94" i="8"/>
  <c r="AB94" i="8"/>
  <c r="E94" i="8"/>
  <c r="H94" i="8"/>
  <c r="I94" i="8"/>
  <c r="Q92" i="8"/>
  <c r="O92" i="8"/>
  <c r="Z92" i="8"/>
  <c r="D92" i="8"/>
  <c r="C92" i="8"/>
  <c r="Y92" i="8"/>
  <c r="K92" i="8"/>
  <c r="AB92" i="8"/>
  <c r="H92" i="8"/>
  <c r="M92" i="8"/>
  <c r="A92" i="8"/>
  <c r="I92" i="8"/>
  <c r="V92" i="8"/>
  <c r="S92" i="8"/>
  <c r="B92" i="8"/>
  <c r="N92" i="8"/>
  <c r="J92" i="8"/>
  <c r="W92" i="8"/>
  <c r="G92" i="8"/>
  <c r="X92" i="8"/>
  <c r="L92" i="8"/>
  <c r="U92" i="8"/>
  <c r="E92" i="8"/>
  <c r="T92" i="8"/>
  <c r="R92" i="8"/>
  <c r="P92" i="8"/>
  <c r="AB91" i="8"/>
  <c r="K91" i="8"/>
  <c r="V91" i="8"/>
  <c r="S91" i="8"/>
  <c r="P91" i="8"/>
  <c r="H91" i="8"/>
  <c r="Q91" i="8"/>
  <c r="J91" i="8"/>
  <c r="B91" i="8"/>
  <c r="Y91" i="8"/>
  <c r="T91" i="8"/>
  <c r="R91" i="8"/>
  <c r="E91" i="8"/>
  <c r="X91" i="8"/>
  <c r="N91" i="8"/>
  <c r="I91" i="8"/>
  <c r="Z91" i="8"/>
  <c r="D91" i="8"/>
  <c r="W91" i="8"/>
  <c r="O91" i="8"/>
  <c r="L91" i="8"/>
  <c r="C91" i="8"/>
  <c r="M91" i="8"/>
  <c r="G91" i="8"/>
  <c r="U91" i="8"/>
  <c r="B93" i="8"/>
  <c r="J93" i="8"/>
  <c r="V93" i="8"/>
  <c r="M93" i="8"/>
  <c r="G93" i="8"/>
  <c r="P93" i="8"/>
  <c r="U93" i="8"/>
  <c r="AB93" i="8"/>
  <c r="N93" i="8"/>
  <c r="K93" i="8"/>
  <c r="E93" i="8"/>
  <c r="L93" i="8"/>
  <c r="H93" i="8"/>
  <c r="O93" i="8"/>
  <c r="W93" i="8"/>
  <c r="A93" i="8"/>
  <c r="I93" i="8"/>
  <c r="T93" i="8"/>
  <c r="C93" i="8"/>
  <c r="Y93" i="8"/>
  <c r="R93" i="8"/>
  <c r="Q93" i="8"/>
  <c r="D93" i="8"/>
  <c r="S93" i="8"/>
  <c r="X93" i="8"/>
  <c r="Z93" i="8"/>
  <c r="A91" i="8"/>
  <c r="AA97" i="8"/>
  <c r="AE64" i="8"/>
  <c r="F96" i="8" s="1"/>
  <c r="V95" i="8"/>
  <c r="AB95" i="8"/>
  <c r="H95" i="8"/>
  <c r="X95" i="8"/>
  <c r="O95" i="8"/>
  <c r="R95" i="8"/>
  <c r="C95" i="8"/>
  <c r="U95" i="8"/>
  <c r="W95" i="8"/>
  <c r="Q95" i="8"/>
  <c r="K95" i="8"/>
  <c r="S95" i="8"/>
  <c r="E95" i="8"/>
  <c r="J95" i="8"/>
  <c r="G95" i="8"/>
  <c r="L95" i="8"/>
  <c r="B95" i="8"/>
  <c r="T95" i="8"/>
  <c r="I95" i="8"/>
  <c r="Y95" i="8"/>
  <c r="P95" i="8"/>
  <c r="N95" i="8"/>
  <c r="D95" i="8"/>
  <c r="Z95" i="8"/>
  <c r="A95" i="8"/>
  <c r="M95" i="8"/>
  <c r="AA98" i="8" l="1"/>
  <c r="AE65" i="8"/>
  <c r="F97" i="8" s="1"/>
  <c r="H96" i="8"/>
  <c r="A96" i="8"/>
  <c r="V96" i="8"/>
  <c r="W96" i="8"/>
  <c r="K96" i="8"/>
  <c r="O96" i="8"/>
  <c r="R96" i="8"/>
  <c r="L96" i="8"/>
  <c r="AB96" i="8"/>
  <c r="N96" i="8"/>
  <c r="D96" i="8"/>
  <c r="I96" i="8"/>
  <c r="Y96" i="8"/>
  <c r="Z96" i="8"/>
  <c r="C96" i="8"/>
  <c r="M96" i="8"/>
  <c r="P96" i="8"/>
  <c r="Q96" i="8"/>
  <c r="T96" i="8"/>
  <c r="E96" i="8"/>
  <c r="B96" i="8"/>
  <c r="J96" i="8"/>
  <c r="U96" i="8"/>
  <c r="X96" i="8"/>
  <c r="G96" i="8"/>
  <c r="S96" i="8"/>
  <c r="AA99" i="8" l="1"/>
  <c r="AE67" i="8" s="1"/>
  <c r="F99" i="8" s="1"/>
  <c r="AE66" i="8"/>
  <c r="F98" i="8" s="1"/>
  <c r="N97" i="8"/>
  <c r="W97" i="8"/>
  <c r="U97" i="8"/>
  <c r="B97" i="8"/>
  <c r="M97" i="8"/>
  <c r="V97" i="8"/>
  <c r="D97" i="8"/>
  <c r="I97" i="8"/>
  <c r="C97" i="8"/>
  <c r="E97" i="8"/>
  <c r="R97" i="8"/>
  <c r="H97" i="8"/>
  <c r="J97" i="8"/>
  <c r="G97" i="8"/>
  <c r="S97" i="8"/>
  <c r="X97" i="8"/>
  <c r="Z97" i="8"/>
  <c r="Y97" i="8"/>
  <c r="L97" i="8"/>
  <c r="P97" i="8"/>
  <c r="O97" i="8"/>
  <c r="AB97" i="8"/>
  <c r="Q97" i="8"/>
  <c r="K97" i="8"/>
  <c r="A97" i="8"/>
  <c r="T97" i="8"/>
  <c r="AA100" i="8" l="1"/>
  <c r="AE68" i="8" s="1"/>
  <c r="F100" i="8" s="1"/>
  <c r="J98" i="8"/>
  <c r="Y98" i="8"/>
  <c r="V98" i="8"/>
  <c r="H98" i="8"/>
  <c r="S98" i="8"/>
  <c r="I98" i="8"/>
  <c r="M98" i="8"/>
  <c r="W98" i="8"/>
  <c r="O98" i="8"/>
  <c r="T98" i="8"/>
  <c r="E98" i="8"/>
  <c r="R98" i="8"/>
  <c r="AB98" i="8"/>
  <c r="C98" i="8"/>
  <c r="N98" i="8"/>
  <c r="L98" i="8"/>
  <c r="U98" i="8"/>
  <c r="Z98" i="8"/>
  <c r="B98" i="8"/>
  <c r="P98" i="8"/>
  <c r="D98" i="8"/>
  <c r="X98" i="8"/>
  <c r="K98" i="8"/>
  <c r="A98" i="8"/>
  <c r="G98" i="8"/>
  <c r="Q98" i="8"/>
  <c r="AA101" i="8" l="1"/>
  <c r="AE69" i="8" s="1"/>
  <c r="F101" i="8" s="1"/>
  <c r="T99" i="8"/>
  <c r="V99" i="8"/>
  <c r="R99" i="8"/>
  <c r="H99" i="8"/>
  <c r="D99" i="8"/>
  <c r="Y99" i="8"/>
  <c r="C99" i="8"/>
  <c r="U99" i="8"/>
  <c r="L99" i="8"/>
  <c r="K99" i="8"/>
  <c r="W99" i="8"/>
  <c r="I99" i="8"/>
  <c r="G99" i="8"/>
  <c r="E99" i="8"/>
  <c r="AB99" i="8"/>
  <c r="A99" i="8"/>
  <c r="M99" i="8"/>
  <c r="J99" i="8"/>
  <c r="P99" i="8"/>
  <c r="O99" i="8"/>
  <c r="Z99" i="8"/>
  <c r="N99" i="8"/>
  <c r="B99" i="8"/>
  <c r="S99" i="8"/>
  <c r="X99" i="8"/>
  <c r="Q99" i="8"/>
  <c r="AB100" i="8" l="1"/>
  <c r="J100" i="8"/>
  <c r="O100" i="8"/>
  <c r="B100" i="8"/>
  <c r="C100" i="8"/>
  <c r="P100" i="8"/>
  <c r="I100" i="8"/>
  <c r="V100" i="8"/>
  <c r="W100" i="8"/>
  <c r="R100" i="8"/>
  <c r="Z100" i="8"/>
  <c r="M100" i="8"/>
  <c r="G100" i="8"/>
  <c r="Q100" i="8"/>
  <c r="A100" i="8"/>
  <c r="X100" i="8"/>
  <c r="L100" i="8"/>
  <c r="U100" i="8"/>
  <c r="S100" i="8"/>
  <c r="N100" i="8"/>
  <c r="H100" i="8"/>
  <c r="K100" i="8"/>
  <c r="Y100" i="8"/>
  <c r="T100" i="8"/>
  <c r="E100" i="8"/>
  <c r="D100" i="8"/>
  <c r="AA102" i="8"/>
  <c r="AE70" i="8" s="1"/>
  <c r="F102" i="8" s="1"/>
  <c r="AB101" i="8" l="1"/>
  <c r="A101" i="8"/>
  <c r="L101" i="8"/>
  <c r="P101" i="8"/>
  <c r="J101" i="8"/>
  <c r="B101" i="8"/>
  <c r="K101" i="8"/>
  <c r="W101" i="8"/>
  <c r="C101" i="8"/>
  <c r="Z101" i="8"/>
  <c r="O101" i="8"/>
  <c r="M101" i="8"/>
  <c r="X101" i="8"/>
  <c r="D101" i="8"/>
  <c r="H101" i="8"/>
  <c r="G101" i="8"/>
  <c r="S101" i="8"/>
  <c r="Q101" i="8"/>
  <c r="E101" i="8"/>
  <c r="T101" i="8"/>
  <c r="Y101" i="8"/>
  <c r="N101" i="8"/>
  <c r="V101" i="8"/>
  <c r="R101" i="8"/>
  <c r="U101" i="8"/>
  <c r="I101" i="8"/>
  <c r="AA103" i="8"/>
  <c r="M102" i="8" l="1"/>
  <c r="S102" i="8"/>
  <c r="V102" i="8"/>
  <c r="R102" i="8"/>
  <c r="I102" i="8"/>
  <c r="K102" i="8"/>
  <c r="T102" i="8"/>
  <c r="Y102" i="8"/>
  <c r="J102" i="8"/>
  <c r="G102" i="8"/>
  <c r="E102" i="8"/>
  <c r="Z102" i="8"/>
  <c r="X102" i="8"/>
  <c r="U102" i="8"/>
  <c r="L102" i="8"/>
  <c r="H102" i="8"/>
  <c r="A102" i="8"/>
  <c r="B102" i="8"/>
  <c r="O102" i="8"/>
  <c r="D102" i="8"/>
  <c r="Q102" i="8"/>
  <c r="N102" i="8"/>
  <c r="AB102" i="8"/>
  <c r="C102" i="8"/>
  <c r="W102" i="8"/>
  <c r="P102" i="8"/>
  <c r="AA104" i="8"/>
  <c r="AE71" i="8"/>
  <c r="F103" i="8" s="1"/>
  <c r="T103" i="8" l="1"/>
  <c r="H103" i="8"/>
  <c r="Q103" i="8"/>
  <c r="P103" i="8"/>
  <c r="A103" i="8"/>
  <c r="S103" i="8"/>
  <c r="E103" i="8"/>
  <c r="X103" i="8"/>
  <c r="K103" i="8"/>
  <c r="U103" i="8"/>
  <c r="J103" i="8"/>
  <c r="Z103" i="8"/>
  <c r="O103" i="8"/>
  <c r="Y103" i="8"/>
  <c r="V103" i="8"/>
  <c r="G103" i="8"/>
  <c r="M103" i="8"/>
  <c r="N103" i="8"/>
  <c r="W103" i="8"/>
  <c r="I103" i="8"/>
  <c r="AB103" i="8"/>
  <c r="R103" i="8"/>
  <c r="L103" i="8"/>
  <c r="B103" i="8"/>
  <c r="D103" i="8"/>
  <c r="C103" i="8"/>
  <c r="AA105" i="8"/>
  <c r="AE72" i="8"/>
  <c r="F104" i="8" s="1"/>
  <c r="M104" i="8" l="1"/>
  <c r="N104" i="8"/>
  <c r="S104" i="8"/>
  <c r="T104" i="8"/>
  <c r="G104" i="8"/>
  <c r="V104" i="8"/>
  <c r="J104" i="8"/>
  <c r="O104" i="8"/>
  <c r="Y104" i="8"/>
  <c r="U104" i="8"/>
  <c r="AB104" i="8"/>
  <c r="H104" i="8"/>
  <c r="D104" i="8"/>
  <c r="X104" i="8"/>
  <c r="I104" i="8"/>
  <c r="B104" i="8"/>
  <c r="C104" i="8"/>
  <c r="A104" i="8"/>
  <c r="Q104" i="8"/>
  <c r="E104" i="8"/>
  <c r="P104" i="8"/>
  <c r="L104" i="8"/>
  <c r="W104" i="8"/>
  <c r="K104" i="8"/>
  <c r="R104" i="8"/>
  <c r="Z104" i="8"/>
  <c r="AA106" i="8"/>
  <c r="AE73" i="8"/>
  <c r="F105" i="8" s="1"/>
  <c r="Q105" i="8" l="1"/>
  <c r="X105" i="8"/>
  <c r="I105" i="8"/>
  <c r="K105" i="8"/>
  <c r="Z105" i="8"/>
  <c r="U105" i="8"/>
  <c r="Y105" i="8"/>
  <c r="O105" i="8"/>
  <c r="C105" i="8"/>
  <c r="W105" i="8"/>
  <c r="L105" i="8"/>
  <c r="G105" i="8"/>
  <c r="V105" i="8"/>
  <c r="D105" i="8"/>
  <c r="T105" i="8"/>
  <c r="M105" i="8"/>
  <c r="AB105" i="8"/>
  <c r="R105" i="8"/>
  <c r="B105" i="8"/>
  <c r="S105" i="8"/>
  <c r="E105" i="8"/>
  <c r="A105" i="8"/>
  <c r="J105" i="8"/>
  <c r="H105" i="8"/>
  <c r="N105" i="8"/>
  <c r="P105" i="8"/>
  <c r="AA107" i="8"/>
  <c r="AE74" i="8"/>
  <c r="F106" i="8" s="1"/>
  <c r="AE75" i="8" l="1"/>
  <c r="F107" i="8" s="1"/>
  <c r="AA108" i="8"/>
  <c r="N106" i="8"/>
  <c r="W106" i="8"/>
  <c r="G106" i="8"/>
  <c r="D106" i="8"/>
  <c r="E106" i="8"/>
  <c r="Q106" i="8"/>
  <c r="P106" i="8"/>
  <c r="R106" i="8"/>
  <c r="Y106" i="8"/>
  <c r="J106" i="8"/>
  <c r="O106" i="8"/>
  <c r="T106" i="8"/>
  <c r="L106" i="8"/>
  <c r="M106" i="8"/>
  <c r="A106" i="8"/>
  <c r="B106" i="8"/>
  <c r="H106" i="8"/>
  <c r="AB106" i="8"/>
  <c r="X106" i="8"/>
  <c r="Z106" i="8"/>
  <c r="I106" i="8"/>
  <c r="K106" i="8"/>
  <c r="S106" i="8"/>
  <c r="U106" i="8"/>
  <c r="V106" i="8"/>
  <c r="C106" i="8"/>
  <c r="T107" i="8" l="1"/>
  <c r="W107" i="8"/>
  <c r="Q107" i="8"/>
  <c r="B107" i="8"/>
  <c r="J107" i="8"/>
  <c r="C107" i="8"/>
  <c r="O107" i="8"/>
  <c r="G107" i="8"/>
  <c r="S107" i="8"/>
  <c r="A107" i="8"/>
  <c r="I107" i="8"/>
  <c r="V107" i="8"/>
  <c r="L107" i="8"/>
  <c r="Z107" i="8"/>
  <c r="H107" i="8"/>
  <c r="R107" i="8"/>
  <c r="E107" i="8"/>
  <c r="N107" i="8"/>
  <c r="K107" i="8"/>
  <c r="M107" i="8"/>
  <c r="P107" i="8"/>
  <c r="AB107" i="8"/>
  <c r="U107" i="8"/>
  <c r="Y107" i="8"/>
  <c r="X107" i="8"/>
  <c r="D107" i="8"/>
  <c r="AE76" i="8"/>
  <c r="F108" i="8" s="1"/>
  <c r="AA109" i="8"/>
  <c r="AA110" i="8" l="1"/>
  <c r="AE77" i="8"/>
  <c r="F109" i="8" s="1"/>
  <c r="U108" i="8"/>
  <c r="P108" i="8"/>
  <c r="V108" i="8"/>
  <c r="H108" i="8"/>
  <c r="C108" i="8"/>
  <c r="Q108" i="8"/>
  <c r="M108" i="8"/>
  <c r="I108" i="8"/>
  <c r="G108" i="8"/>
  <c r="Y108" i="8"/>
  <c r="B108" i="8"/>
  <c r="E108" i="8"/>
  <c r="N108" i="8"/>
  <c r="A108" i="8"/>
  <c r="T108" i="8"/>
  <c r="L108" i="8"/>
  <c r="R108" i="8"/>
  <c r="W108" i="8"/>
  <c r="O108" i="8"/>
  <c r="D108" i="8"/>
  <c r="AB108" i="8"/>
  <c r="J108" i="8"/>
  <c r="Z108" i="8"/>
  <c r="X108" i="8"/>
  <c r="K108" i="8"/>
  <c r="S108" i="8"/>
  <c r="AA111" i="8" l="1"/>
  <c r="AE78" i="8"/>
  <c r="F110" i="8" s="1"/>
  <c r="O109" i="8"/>
  <c r="X109" i="8"/>
  <c r="W109" i="8"/>
  <c r="J109" i="8"/>
  <c r="Y109" i="8"/>
  <c r="C109" i="8"/>
  <c r="B109" i="8"/>
  <c r="P109" i="8"/>
  <c r="E109" i="8"/>
  <c r="Z109" i="8"/>
  <c r="D109" i="8"/>
  <c r="AB109" i="8"/>
  <c r="Q109" i="8"/>
  <c r="N109" i="8"/>
  <c r="M109" i="8"/>
  <c r="S109" i="8"/>
  <c r="L109" i="8"/>
  <c r="H109" i="8"/>
  <c r="I109" i="8"/>
  <c r="A109" i="8"/>
  <c r="K109" i="8"/>
  <c r="U109" i="8"/>
  <c r="R109" i="8"/>
  <c r="V109" i="8"/>
  <c r="G109" i="8"/>
  <c r="T109" i="8"/>
  <c r="AE79" i="8" l="1"/>
  <c r="F111" i="8" s="1"/>
  <c r="AA112" i="8"/>
  <c r="G110" i="8"/>
  <c r="L110" i="8"/>
  <c r="Z110" i="8"/>
  <c r="X110" i="8"/>
  <c r="Y110" i="8"/>
  <c r="M110" i="8"/>
  <c r="W110" i="8"/>
  <c r="J110" i="8"/>
  <c r="H110" i="8"/>
  <c r="C110" i="8"/>
  <c r="E110" i="8"/>
  <c r="B110" i="8"/>
  <c r="O110" i="8"/>
  <c r="N110" i="8"/>
  <c r="I110" i="8"/>
  <c r="AB110" i="8"/>
  <c r="S110" i="8"/>
  <c r="T110" i="8"/>
  <c r="P110" i="8"/>
  <c r="V110" i="8"/>
  <c r="Q110" i="8"/>
  <c r="R110" i="8"/>
  <c r="A110" i="8"/>
  <c r="D110" i="8"/>
  <c r="U110" i="8"/>
  <c r="K110" i="8"/>
  <c r="P111" i="8" l="1"/>
  <c r="U111" i="8"/>
  <c r="Q111" i="8"/>
  <c r="X111" i="8"/>
  <c r="B111" i="8"/>
  <c r="H111" i="8"/>
  <c r="M111" i="8"/>
  <c r="W111" i="8"/>
  <c r="J111" i="8"/>
  <c r="E111" i="8"/>
  <c r="N111" i="8"/>
  <c r="D111" i="8"/>
  <c r="I111" i="8"/>
  <c r="Y111" i="8"/>
  <c r="S111" i="8"/>
  <c r="V111" i="8"/>
  <c r="K111" i="8"/>
  <c r="R111" i="8"/>
  <c r="C111" i="8"/>
  <c r="A111" i="8"/>
  <c r="L111" i="8"/>
  <c r="Z111" i="8"/>
  <c r="G111" i="8"/>
  <c r="O111" i="8"/>
  <c r="AB111" i="8"/>
  <c r="T111" i="8"/>
  <c r="AE80" i="8"/>
  <c r="F112" i="8" s="1"/>
  <c r="AA113" i="8"/>
  <c r="AE81" i="8" l="1"/>
  <c r="F113" i="8" s="1"/>
  <c r="AA114" i="8"/>
  <c r="A112" i="8"/>
  <c r="Q112" i="8"/>
  <c r="P112" i="8"/>
  <c r="W112" i="8"/>
  <c r="G112" i="8"/>
  <c r="E112" i="8"/>
  <c r="J112" i="8"/>
  <c r="R112" i="8"/>
  <c r="B112" i="8"/>
  <c r="S112" i="8"/>
  <c r="I112" i="8"/>
  <c r="AB112" i="8"/>
  <c r="N112" i="8"/>
  <c r="V112" i="8"/>
  <c r="H112" i="8"/>
  <c r="U112" i="8"/>
  <c r="D112" i="8"/>
  <c r="K112" i="8"/>
  <c r="L112" i="8"/>
  <c r="C112" i="8"/>
  <c r="M112" i="8"/>
  <c r="Z112" i="8"/>
  <c r="T112" i="8"/>
  <c r="O112" i="8"/>
  <c r="X112" i="8"/>
  <c r="Y112" i="8"/>
  <c r="A113" i="8" l="1"/>
  <c r="C113" i="8"/>
  <c r="Q113" i="8"/>
  <c r="I113" i="8"/>
  <c r="K113" i="8"/>
  <c r="Z113" i="8"/>
  <c r="Y113" i="8"/>
  <c r="G113" i="8"/>
  <c r="N113" i="8"/>
  <c r="AB113" i="8"/>
  <c r="E113" i="8"/>
  <c r="J113" i="8"/>
  <c r="M113" i="8"/>
  <c r="U113" i="8"/>
  <c r="D113" i="8"/>
  <c r="B113" i="8"/>
  <c r="R113" i="8"/>
  <c r="H113" i="8"/>
  <c r="W113" i="8"/>
  <c r="V113" i="8"/>
  <c r="P113" i="8"/>
  <c r="O113" i="8"/>
  <c r="S113" i="8"/>
  <c r="L113" i="8"/>
  <c r="X113" i="8"/>
  <c r="T113" i="8"/>
  <c r="AE82" i="8"/>
  <c r="F114" i="8" s="1"/>
  <c r="AA115" i="8"/>
  <c r="AE83" i="8" s="1"/>
  <c r="F115" i="8" s="1"/>
  <c r="X115" i="8" l="1"/>
  <c r="C115" i="8"/>
  <c r="S115" i="8"/>
  <c r="K115" i="8"/>
  <c r="G115" i="8"/>
  <c r="H115" i="8"/>
  <c r="R115" i="8"/>
  <c r="E115" i="8"/>
  <c r="N115" i="8"/>
  <c r="P115" i="8"/>
  <c r="U115" i="8"/>
  <c r="Q115" i="8"/>
  <c r="M115" i="8"/>
  <c r="I115" i="8"/>
  <c r="T115" i="8"/>
  <c r="B115" i="8"/>
  <c r="O115" i="8"/>
  <c r="AB115" i="8"/>
  <c r="Z115" i="8"/>
  <c r="Y115" i="8"/>
  <c r="L115" i="8"/>
  <c r="V115" i="8"/>
  <c r="A115" i="8"/>
  <c r="W115" i="8"/>
  <c r="J115" i="8"/>
  <c r="D115" i="8"/>
  <c r="I114" i="8"/>
  <c r="M114" i="8"/>
  <c r="E114" i="8"/>
  <c r="N114" i="8"/>
  <c r="D114" i="8"/>
  <c r="A114" i="8"/>
  <c r="P114" i="8"/>
  <c r="X114" i="8"/>
  <c r="W114" i="8"/>
  <c r="B114" i="8"/>
  <c r="T114" i="8"/>
  <c r="O114" i="8"/>
  <c r="C114" i="8"/>
  <c r="J114" i="8"/>
  <c r="U114" i="8"/>
  <c r="V114" i="8"/>
  <c r="Z114" i="8"/>
  <c r="K114" i="8"/>
  <c r="Q114" i="8"/>
  <c r="AB114" i="8"/>
  <c r="G114" i="8"/>
  <c r="R114" i="8"/>
  <c r="S114" i="8"/>
  <c r="L114" i="8"/>
  <c r="Y114" i="8"/>
  <c r="H114" i="8"/>
</calcChain>
</file>

<file path=xl/comments1.xml><?xml version="1.0" encoding="utf-8"?>
<comments xmlns="http://schemas.openxmlformats.org/spreadsheetml/2006/main">
  <authors>
    <author>Bob</author>
  </authors>
  <commentList>
    <comment ref="AB49" authorId="0" shapeId="0">
      <text>
        <r>
          <rPr>
            <b/>
            <sz val="10"/>
            <color indexed="81"/>
            <rFont val="Tahoma"/>
            <family val="2"/>
          </rPr>
          <t xml:space="preserve">Needed for tiebreaking rule A8.2
</t>
        </r>
      </text>
    </comment>
    <comment ref="AB50" authorId="0" shapeId="0">
      <text>
        <r>
          <rPr>
            <b/>
            <sz val="10"/>
            <color indexed="81"/>
            <rFont val="Tahoma"/>
            <family val="2"/>
          </rPr>
          <t>Needed for tiebreaking Rule A8.2</t>
        </r>
      </text>
    </comment>
    <comment ref="AB51" authorId="0" shapeId="0">
      <text>
        <r>
          <rPr>
            <b/>
            <sz val="10"/>
            <color indexed="81"/>
            <rFont val="Tahoma"/>
            <family val="2"/>
          </rPr>
          <t xml:space="preserve">Needed to rank a subset of registered boats after first week when the bye policy is applied to DNC boats and no average score is available.
</t>
        </r>
      </text>
    </comment>
    <comment ref="C55" authorId="0" shapeId="0">
      <text>
        <r>
          <rPr>
            <b/>
            <sz val="10"/>
            <color indexed="81"/>
            <rFont val="Tahoma"/>
            <family val="2"/>
          </rPr>
          <t xml:space="preserve">These cells are used to figure the index (1-18) of the last and next to last race sailed.  That info is needed for tiebreaking.
</t>
        </r>
      </text>
    </comment>
    <comment ref="AE56" authorId="0" shapeId="0">
      <text>
        <r>
          <rPr>
            <sz val="10"/>
            <color indexed="81"/>
            <rFont val="Tahoma"/>
            <family val="2"/>
          </rPr>
          <t xml:space="preserve">Total DNC Points are the total points that would be attributable to DNCs for each week.
</t>
        </r>
      </text>
    </comment>
    <comment ref="AK56" authorId="0" shapeId="0">
      <text>
        <r>
          <rPr>
            <b/>
            <sz val="10"/>
            <color indexed="81"/>
            <rFont val="Tahoma"/>
            <family val="2"/>
          </rPr>
          <t xml:space="preserve">Number of DNCs are the number of DNCs scored for each week.
</t>
        </r>
      </text>
    </comment>
    <comment ref="AD57" authorId="0" shapeId="0">
      <text>
        <r>
          <rPr>
            <sz val="10"/>
            <color indexed="81"/>
            <rFont val="Tahoma"/>
            <family val="2"/>
          </rPr>
          <t xml:space="preserve">These are indexes used to organize Standings in place order
</t>
        </r>
      </text>
    </comment>
    <comment ref="AQ57" authorId="0" shapeId="0">
      <text>
        <r>
          <rPr>
            <sz val="10"/>
            <color indexed="81"/>
            <rFont val="Tahoma"/>
            <family val="2"/>
          </rPr>
          <t>Best Bye Week is the week number that had the greatest number of DNC points.</t>
        </r>
      </text>
    </comment>
    <comment ref="AR57" authorId="0" shapeId="0">
      <text>
        <r>
          <rPr>
            <b/>
            <sz val="10"/>
            <color indexed="81"/>
            <rFont val="Tahoma"/>
            <family val="2"/>
          </rPr>
          <t xml:space="preserve">1st Digit # 1st
2nd Digit # 2nd
etc.
</t>
        </r>
      </text>
    </comment>
    <comment ref="AS57" authorId="0" shapeId="0">
      <text>
        <r>
          <rPr>
            <b/>
            <sz val="10"/>
            <color indexed="81"/>
            <rFont val="Tahoma"/>
            <family val="2"/>
          </rPr>
          <t xml:space="preserve">Place by Rule A8.1 if all boats were tied.  Can be used to break any tie between any combination of boats.
</t>
        </r>
      </text>
    </comment>
    <comment ref="AV57" authorId="0" shapeId="0">
      <text>
        <r>
          <rPr>
            <b/>
            <sz val="10"/>
            <color indexed="81"/>
            <rFont val="Tahoma"/>
            <family val="2"/>
          </rPr>
          <t xml:space="preserve">Working number to compare position in last two races
</t>
        </r>
      </text>
    </comment>
    <comment ref="AW57" authorId="0" shape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4" authorId="0" shapeId="0">
      <text>
        <r>
          <rPr>
            <b/>
            <sz val="10"/>
            <color indexed="81"/>
            <rFont val="Tahoma"/>
            <family val="2"/>
          </rPr>
          <t xml:space="preserve">Needed for tiebreaking rule A8.2
</t>
        </r>
      </text>
    </comment>
    <comment ref="AB55" authorId="0" shapeId="0">
      <text>
        <r>
          <rPr>
            <b/>
            <sz val="10"/>
            <color indexed="81"/>
            <rFont val="Tahoma"/>
            <family val="2"/>
          </rPr>
          <t>Needed for tiebreaking Rule A8.2</t>
        </r>
      </text>
    </comment>
    <comment ref="AB56" authorId="0" shapeId="0">
      <text>
        <r>
          <rPr>
            <b/>
            <sz val="10"/>
            <color indexed="81"/>
            <rFont val="Tahoma"/>
            <family val="2"/>
          </rPr>
          <t xml:space="preserve">Needed to rank a subset of registered boats after first week when the bye policy is applied to DNC boats and no average score is available.
</t>
        </r>
      </text>
    </comment>
    <comment ref="C62" authorId="0" shapeId="0">
      <text>
        <r>
          <rPr>
            <b/>
            <sz val="10"/>
            <color indexed="81"/>
            <rFont val="Tahoma"/>
            <family val="2"/>
          </rPr>
          <t xml:space="preserve">These cells are used to figure the index (1-18) of the last and next to last race sailed.  That info is needed for tiebreaking.
</t>
        </r>
      </text>
    </comment>
    <comment ref="AE63" authorId="0" shapeId="0">
      <text>
        <r>
          <rPr>
            <sz val="10"/>
            <color indexed="81"/>
            <rFont val="Tahoma"/>
            <family val="2"/>
          </rPr>
          <t xml:space="preserve">Total DNC Points are the total points that would be attributable to DNCs for each week.
</t>
        </r>
      </text>
    </comment>
    <comment ref="AK63" authorId="0" shapeId="0">
      <text>
        <r>
          <rPr>
            <b/>
            <sz val="10"/>
            <color indexed="81"/>
            <rFont val="Tahoma"/>
            <family val="2"/>
          </rPr>
          <t xml:space="preserve">Number of DNCs are the number of DNCs scored for each week.
</t>
        </r>
      </text>
    </comment>
    <comment ref="AD66" authorId="0" shapeId="0">
      <text>
        <r>
          <rPr>
            <sz val="10"/>
            <color indexed="81"/>
            <rFont val="Tahoma"/>
            <family val="2"/>
          </rPr>
          <t xml:space="preserve">These are indexes used to organize Standings in place order
</t>
        </r>
      </text>
    </comment>
    <comment ref="AQ66" authorId="0" shapeId="0">
      <text>
        <r>
          <rPr>
            <sz val="10"/>
            <color indexed="81"/>
            <rFont val="Tahoma"/>
            <family val="2"/>
          </rPr>
          <t>Best Bye Week is the week number that had the greatest number of DNC points.</t>
        </r>
      </text>
    </comment>
    <comment ref="AR66" authorId="0" shapeId="0">
      <text>
        <r>
          <rPr>
            <b/>
            <sz val="10"/>
            <color indexed="81"/>
            <rFont val="Tahoma"/>
            <family val="2"/>
          </rPr>
          <t xml:space="preserve">1st Digit # 1st
2nd Digit # 2nd
etc.
</t>
        </r>
      </text>
    </comment>
    <comment ref="AS66" authorId="0" shapeId="0">
      <text>
        <r>
          <rPr>
            <b/>
            <sz val="10"/>
            <color indexed="81"/>
            <rFont val="Tahoma"/>
            <family val="2"/>
          </rPr>
          <t xml:space="preserve">Place by Rule A8.1 if all boats were tied.  Can be used to break any tie between any combination of boats.
</t>
        </r>
      </text>
    </comment>
    <comment ref="AV66" authorId="0" shapeId="0">
      <text>
        <r>
          <rPr>
            <b/>
            <sz val="10"/>
            <color indexed="81"/>
            <rFont val="Tahoma"/>
            <family val="2"/>
          </rPr>
          <t xml:space="preserve">Working number to compare position in last two races
</t>
        </r>
      </text>
    </comment>
    <comment ref="AW66" authorId="0" shape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4" authorId="0" shapeId="0">
      <text>
        <r>
          <rPr>
            <b/>
            <sz val="10"/>
            <color indexed="81"/>
            <rFont val="Tahoma"/>
            <family val="2"/>
          </rPr>
          <t xml:space="preserve">Needed for tiebreaking rule A8.2
</t>
        </r>
      </text>
    </comment>
    <comment ref="AB55" authorId="0" shapeId="0">
      <text>
        <r>
          <rPr>
            <b/>
            <sz val="10"/>
            <color indexed="81"/>
            <rFont val="Tahoma"/>
            <family val="2"/>
          </rPr>
          <t>Needed for tiebreaking Rule A8.2</t>
        </r>
      </text>
    </comment>
    <comment ref="AB56" authorId="0" shapeId="0">
      <text>
        <r>
          <rPr>
            <b/>
            <sz val="10"/>
            <color indexed="81"/>
            <rFont val="Tahoma"/>
            <family val="2"/>
          </rPr>
          <t xml:space="preserve">Needed to rank a subset of registered boats after first week when the bye policy is applied to DNC boats and no average score is available.
</t>
        </r>
      </text>
    </comment>
    <comment ref="C62" authorId="0" shapeId="0">
      <text>
        <r>
          <rPr>
            <b/>
            <sz val="10"/>
            <color indexed="81"/>
            <rFont val="Tahoma"/>
            <family val="2"/>
          </rPr>
          <t xml:space="preserve">These cells are used to figure the index (1-18) of the last and next to last race sailed.  That info is needed for tiebreaking.
</t>
        </r>
      </text>
    </comment>
    <comment ref="AE64" authorId="0" shapeId="0">
      <text>
        <r>
          <rPr>
            <sz val="10"/>
            <color indexed="81"/>
            <rFont val="Tahoma"/>
            <family val="2"/>
          </rPr>
          <t xml:space="preserve">Total DNC Points are the total points that would be attributable to DNCs for each week.
</t>
        </r>
      </text>
    </comment>
    <comment ref="AK64" authorId="0" shapeId="0">
      <text>
        <r>
          <rPr>
            <b/>
            <sz val="10"/>
            <color indexed="81"/>
            <rFont val="Tahoma"/>
            <family val="2"/>
          </rPr>
          <t xml:space="preserve">Number of DNCs are the number of DNCs scored for each week.
</t>
        </r>
      </text>
    </comment>
    <comment ref="AD65" authorId="0" shapeId="0">
      <text>
        <r>
          <rPr>
            <sz val="10"/>
            <color indexed="81"/>
            <rFont val="Tahoma"/>
            <family val="2"/>
          </rPr>
          <t xml:space="preserve">These are indexes used to organize Standings in place order
</t>
        </r>
      </text>
    </comment>
    <comment ref="AQ65" authorId="0" shapeId="0">
      <text>
        <r>
          <rPr>
            <sz val="10"/>
            <color indexed="81"/>
            <rFont val="Tahoma"/>
            <family val="2"/>
          </rPr>
          <t>Best Bye Week is the week number that had the greatest number of DNC points.</t>
        </r>
      </text>
    </comment>
    <comment ref="AR65" authorId="0" shapeId="0">
      <text>
        <r>
          <rPr>
            <b/>
            <sz val="10"/>
            <color indexed="81"/>
            <rFont val="Tahoma"/>
            <family val="2"/>
          </rPr>
          <t xml:space="preserve">1st Digit # 1st
2nd Digit # 2nd
etc.
</t>
        </r>
      </text>
    </comment>
    <comment ref="AS65" authorId="0" shapeId="0">
      <text>
        <r>
          <rPr>
            <b/>
            <sz val="10"/>
            <color indexed="81"/>
            <rFont val="Tahoma"/>
            <family val="2"/>
          </rPr>
          <t xml:space="preserve">Place by Rule A8.1 if all boats were tied.  Can be used to break any tie between any combination of boats.
</t>
        </r>
      </text>
    </comment>
    <comment ref="AV65" authorId="0" shapeId="0">
      <text>
        <r>
          <rPr>
            <b/>
            <sz val="10"/>
            <color indexed="81"/>
            <rFont val="Tahoma"/>
            <family val="2"/>
          </rPr>
          <t xml:space="preserve">Working number to compare position in last two races
</t>
        </r>
      </text>
    </comment>
    <comment ref="AW65" authorId="0" shape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shapeId="0">
      <text>
        <r>
          <rPr>
            <b/>
            <sz val="10"/>
            <color indexed="81"/>
            <rFont val="Tahoma"/>
            <family val="2"/>
          </rPr>
          <t xml:space="preserve">Needed for tiebreaking rule A8.2
</t>
        </r>
      </text>
    </comment>
    <comment ref="AB56" authorId="0" shapeId="0">
      <text>
        <r>
          <rPr>
            <b/>
            <sz val="10"/>
            <color indexed="81"/>
            <rFont val="Tahoma"/>
            <family val="2"/>
          </rPr>
          <t>Needed for tiebreaking Rule A8.2</t>
        </r>
      </text>
    </comment>
    <comment ref="AB57" authorId="0" shapeId="0">
      <text>
        <r>
          <rPr>
            <b/>
            <sz val="10"/>
            <color indexed="81"/>
            <rFont val="Tahoma"/>
            <family val="2"/>
          </rPr>
          <t xml:space="preserve">Needed to rank a subset of registered boats after first week when the bye policy is applied to DNC boats and no average score is available.
</t>
        </r>
      </text>
    </comment>
    <comment ref="C63" authorId="0" shapeId="0">
      <text>
        <r>
          <rPr>
            <b/>
            <sz val="10"/>
            <color indexed="81"/>
            <rFont val="Tahoma"/>
            <family val="2"/>
          </rPr>
          <t xml:space="preserve">These cells are used to figure the index (1-18) of the last and next to last race sailed.  That info is needed for tiebreaking.
</t>
        </r>
      </text>
    </comment>
    <comment ref="AE64" authorId="0" shapeId="0">
      <text>
        <r>
          <rPr>
            <sz val="10"/>
            <color indexed="81"/>
            <rFont val="Tahoma"/>
            <family val="2"/>
          </rPr>
          <t xml:space="preserve">Total DNC Points are the total points that would be attributable to DNCs for each week.
</t>
        </r>
      </text>
    </comment>
    <comment ref="AK64" authorId="0" shapeId="0">
      <text>
        <r>
          <rPr>
            <b/>
            <sz val="10"/>
            <color indexed="81"/>
            <rFont val="Tahoma"/>
            <family val="2"/>
          </rPr>
          <t xml:space="preserve">Number of DNCs are the number of DNCs scored for each week.
</t>
        </r>
      </text>
    </comment>
    <comment ref="AD67" authorId="0" shapeId="0">
      <text>
        <r>
          <rPr>
            <sz val="10"/>
            <color indexed="81"/>
            <rFont val="Tahoma"/>
            <family val="2"/>
          </rPr>
          <t xml:space="preserve">These are indexes used to organize Standings in place order
</t>
        </r>
      </text>
    </comment>
    <comment ref="AQ67" authorId="0" shapeId="0">
      <text>
        <r>
          <rPr>
            <sz val="10"/>
            <color indexed="81"/>
            <rFont val="Tahoma"/>
            <family val="2"/>
          </rPr>
          <t>Best Bye Week is the week number that had the greatest number of DNC points.</t>
        </r>
      </text>
    </comment>
    <comment ref="AR67" authorId="0" shapeId="0">
      <text>
        <r>
          <rPr>
            <b/>
            <sz val="10"/>
            <color indexed="81"/>
            <rFont val="Tahoma"/>
            <family val="2"/>
          </rPr>
          <t xml:space="preserve">1st Digit # 1st
2nd Digit # 2nd
etc.
</t>
        </r>
      </text>
    </comment>
    <comment ref="AS67" authorId="0" shapeId="0">
      <text>
        <r>
          <rPr>
            <b/>
            <sz val="10"/>
            <color indexed="81"/>
            <rFont val="Tahoma"/>
            <family val="2"/>
          </rPr>
          <t xml:space="preserve">Place by Rule A8.1 if all boats were tied.  Can be used to break any tie between any combination of boats.
</t>
        </r>
      </text>
    </comment>
    <comment ref="AV67" authorId="0" shapeId="0">
      <text>
        <r>
          <rPr>
            <b/>
            <sz val="10"/>
            <color indexed="81"/>
            <rFont val="Tahoma"/>
            <family val="2"/>
          </rPr>
          <t xml:space="preserve">Working number to compare position in last two races
</t>
        </r>
      </text>
    </comment>
    <comment ref="AW67" authorId="0" shape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shapeId="0">
      <text>
        <r>
          <rPr>
            <b/>
            <sz val="10"/>
            <color indexed="81"/>
            <rFont val="Tahoma"/>
            <family val="2"/>
          </rPr>
          <t xml:space="preserve">Needed for tiebreaking rule A8.2
</t>
        </r>
      </text>
    </comment>
    <comment ref="AB48" authorId="0" shapeId="0">
      <text>
        <r>
          <rPr>
            <b/>
            <sz val="10"/>
            <color indexed="81"/>
            <rFont val="Tahoma"/>
            <family val="2"/>
          </rPr>
          <t>Needed for tiebreaking Rule A8.2</t>
        </r>
      </text>
    </comment>
    <comment ref="AB49" authorId="0" shapeId="0">
      <text>
        <r>
          <rPr>
            <b/>
            <sz val="10"/>
            <color indexed="81"/>
            <rFont val="Tahoma"/>
            <family val="2"/>
          </rPr>
          <t xml:space="preserve">Needed to rank a subset of registered boats after first week when the bye policy is applied to DNC boats and no average score is available.
</t>
        </r>
      </text>
    </comment>
    <comment ref="C56" authorId="0" shapeId="0">
      <text>
        <r>
          <rPr>
            <b/>
            <sz val="10"/>
            <color indexed="81"/>
            <rFont val="Tahoma"/>
            <family val="2"/>
          </rPr>
          <t xml:space="preserve">These cells are used to figure the index (1-18) of the last and next to last race sailed.  That info is needed for tiebreaking.
</t>
        </r>
      </text>
    </comment>
    <comment ref="AF57" authorId="0" shapeId="0">
      <text>
        <r>
          <rPr>
            <sz val="10"/>
            <color indexed="81"/>
            <rFont val="Tahoma"/>
            <family val="2"/>
          </rPr>
          <t xml:space="preserve">Total DNC Points are the total points that would be attributable to DNCs for each week.
</t>
        </r>
      </text>
    </comment>
    <comment ref="AL57" authorId="0" shapeId="0">
      <text>
        <r>
          <rPr>
            <b/>
            <sz val="10"/>
            <color indexed="81"/>
            <rFont val="Tahoma"/>
            <family val="2"/>
          </rPr>
          <t xml:space="preserve">Number of DNCs are the number of DNCs scored for each week.
</t>
        </r>
      </text>
    </comment>
    <comment ref="AE58" authorId="0" shapeId="0">
      <text>
        <r>
          <rPr>
            <sz val="10"/>
            <color indexed="81"/>
            <rFont val="Tahoma"/>
            <family val="2"/>
          </rPr>
          <t xml:space="preserve">These are indexes used to organize Standings in place order
</t>
        </r>
      </text>
    </comment>
    <comment ref="AR58" authorId="0" shapeId="0">
      <text>
        <r>
          <rPr>
            <sz val="10"/>
            <color indexed="81"/>
            <rFont val="Tahoma"/>
            <family val="2"/>
          </rPr>
          <t>Best Bye Week is the week number that had the greatest number of DNC points.</t>
        </r>
      </text>
    </comment>
    <comment ref="AS58" authorId="0" shapeId="0">
      <text>
        <r>
          <rPr>
            <b/>
            <sz val="10"/>
            <color indexed="81"/>
            <rFont val="Tahoma"/>
            <family val="2"/>
          </rPr>
          <t xml:space="preserve">1st Digit # 1st
2nd Digit # 2nd
etc.
</t>
        </r>
      </text>
    </comment>
    <comment ref="AT58" authorId="0" shapeId="0">
      <text>
        <r>
          <rPr>
            <b/>
            <sz val="10"/>
            <color indexed="81"/>
            <rFont val="Tahoma"/>
            <family val="2"/>
          </rPr>
          <t xml:space="preserve">Place by Rule A8.1 if all boats were tied.  Can be used to break any tie between any combination of boats.
</t>
        </r>
      </text>
    </comment>
    <comment ref="AW58" authorId="0" shapeId="0">
      <text>
        <r>
          <rPr>
            <b/>
            <sz val="10"/>
            <color indexed="81"/>
            <rFont val="Tahoma"/>
            <family val="2"/>
          </rPr>
          <t xml:space="preserve">Working number to compare position in last two races
</t>
        </r>
      </text>
    </comment>
    <comment ref="AX58" authorId="0" shape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shapeId="0">
      <text>
        <r>
          <rPr>
            <b/>
            <sz val="10"/>
            <color indexed="81"/>
            <rFont val="Tahoma"/>
            <family val="2"/>
          </rPr>
          <t xml:space="preserve">Needed for tiebreaking rule A8.2
</t>
        </r>
      </text>
    </comment>
    <comment ref="AB59" authorId="0" shapeId="0">
      <text>
        <r>
          <rPr>
            <b/>
            <sz val="10"/>
            <color indexed="81"/>
            <rFont val="Tahoma"/>
            <family val="2"/>
          </rPr>
          <t>Needed for tiebreaking Rule A8.2</t>
        </r>
      </text>
    </comment>
    <comment ref="AB60" authorId="0" shapeId="0">
      <text>
        <r>
          <rPr>
            <b/>
            <sz val="10"/>
            <color indexed="81"/>
            <rFont val="Tahoma"/>
            <family val="2"/>
          </rPr>
          <t xml:space="preserve">Needed to rank a subset of registered boats after first week when the bye policy is applied to DNC boats and no average score is available.
</t>
        </r>
      </text>
    </comment>
    <comment ref="C72" authorId="0" shapeId="0">
      <text>
        <r>
          <rPr>
            <b/>
            <sz val="10"/>
            <color indexed="81"/>
            <rFont val="Tahoma"/>
            <family val="2"/>
          </rPr>
          <t xml:space="preserve">These cells are used to figure the index (1-18) of the last and next to last race sailed.  That info is needed for tiebreaking.
</t>
        </r>
      </text>
    </comment>
    <comment ref="AE73" authorId="0" shapeId="0">
      <text>
        <r>
          <rPr>
            <sz val="10"/>
            <color indexed="81"/>
            <rFont val="Tahoma"/>
            <family val="2"/>
          </rPr>
          <t xml:space="preserve">Total DNC Points are the total points that would be attributable to DNCs for each week.
</t>
        </r>
      </text>
    </comment>
    <comment ref="AK73" authorId="0" shapeId="0">
      <text>
        <r>
          <rPr>
            <b/>
            <sz val="10"/>
            <color indexed="81"/>
            <rFont val="Tahoma"/>
            <family val="2"/>
          </rPr>
          <t xml:space="preserve">Number of DNCs are the number of DNCs scored for each week.
</t>
        </r>
      </text>
    </comment>
    <comment ref="AD74" authorId="0" shapeId="0">
      <text>
        <r>
          <rPr>
            <sz val="10"/>
            <color indexed="81"/>
            <rFont val="Tahoma"/>
            <family val="2"/>
          </rPr>
          <t xml:space="preserve">These are indexes used to organize Standings in place order
</t>
        </r>
      </text>
    </comment>
    <comment ref="AQ74" authorId="0" shapeId="0">
      <text>
        <r>
          <rPr>
            <sz val="10"/>
            <color indexed="81"/>
            <rFont val="Tahoma"/>
            <family val="2"/>
          </rPr>
          <t>Best Bye Week is the week number that had the greatest number of DNC points.</t>
        </r>
      </text>
    </comment>
    <comment ref="AR74" authorId="0" shapeId="0">
      <text>
        <r>
          <rPr>
            <b/>
            <sz val="10"/>
            <color indexed="81"/>
            <rFont val="Tahoma"/>
            <family val="2"/>
          </rPr>
          <t xml:space="preserve">1st Digit # 1st
2nd Digit # 2nd
etc.
</t>
        </r>
      </text>
    </comment>
    <comment ref="AS74" authorId="0" shapeId="0">
      <text>
        <r>
          <rPr>
            <b/>
            <sz val="10"/>
            <color indexed="81"/>
            <rFont val="Tahoma"/>
            <family val="2"/>
          </rPr>
          <t xml:space="preserve">Place by Rule A8.1 if all boats were tied.  Can be used to break any tie between any combination of boats.
</t>
        </r>
      </text>
    </comment>
    <comment ref="AV74" authorId="0" shapeId="0">
      <text>
        <r>
          <rPr>
            <b/>
            <sz val="10"/>
            <color indexed="81"/>
            <rFont val="Tahoma"/>
            <family val="2"/>
          </rPr>
          <t xml:space="preserve">Working number to compare position in last two races
</t>
        </r>
      </text>
    </comment>
    <comment ref="AW74" authorId="0" shape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<sst xmlns="http://schemas.openxmlformats.org/spreadsheetml/2006/main" count="935" uniqueCount="241">
  <si>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</si>
  <si>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</si>
  <si>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</si>
  <si>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</si>
  <si>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</si>
  <si>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</si>
  <si>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</si>
  <si>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</si>
  <si>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</si>
  <si>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</si>
  <si>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</si>
  <si>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</si>
  <si>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</si>
  <si>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</si>
  <si>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</si>
  <si>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</si>
  <si>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</si>
  <si>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</si>
  <si>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</si>
  <si>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</si>
  <si>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</si>
  <si>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</si>
  <si>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</si>
  <si>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</si>
  <si>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</si>
  <si>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</si>
  <si>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</si>
  <si>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</si>
  <si>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</si>
  <si>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</si>
  <si>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</si>
  <si>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</si>
  <si>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</si>
  <si>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</si>
  <si>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</si>
  <si>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</si>
  <si>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</si>
  <si>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</si>
  <si>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</si>
  <si>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</si>
  <si>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</si>
  <si>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</si>
  <si>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</si>
  <si>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</si>
  <si>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</si>
  <si>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</si>
  <si>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</si>
  <si>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</si>
  <si>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</si>
  <si>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</si>
  <si>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</si>
  <si>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</si>
  <si>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</si>
  <si>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</si>
  <si>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</si>
  <si>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</si>
  <si>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</si>
  <si>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</si>
  <si>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</si>
  <si>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</si>
  <si>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</si>
  <si>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</si>
  <si>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</si>
  <si>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</si>
  <si>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</si>
  <si>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</si>
  <si>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</si>
  <si>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</si>
  <si>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</si>
  <si>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</si>
  <si>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</si>
  <si>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</si>
  <si>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</si>
  <si>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</si>
  <si>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</si>
  <si>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</si>
  <si>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</si>
  <si>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</si>
  <si>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</si>
  <si>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</si>
  <si>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</si>
  <si>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</si>
  <si>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</si>
  <si>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</si>
  <si>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</si>
  <si>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</si>
  <si>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</si>
  <si>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</si>
  <si>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</si>
  <si>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</si>
  <si>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</si>
  <si>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family val="2"/>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</si>
  <si>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</si>
  <si>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</si>
  <si>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</si>
  <si>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</si>
  <si>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</si>
  <si>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</si>
  <si>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</si>
  <si>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</si>
  <si>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</si>
  <si>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</si>
  <si>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</si>
  <si>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</si>
  <si>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</si>
  <si>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</si>
  <si>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</si>
  <si>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</si>
  <si>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</si>
  <si>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</si>
  <si>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</si>
  <si>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</si>
  <si>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</si>
  <si>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</si>
  <si>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</si>
  <si>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</si>
  <si>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</si>
  <si>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</si>
  <si>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family val="2"/>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family val="2"/>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</si>
  <si>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</si>
  <si>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</si>
  <si>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</si>
  <si>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</si>
  <si>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</si>
  <si>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</si>
  <si>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</si>
  <si>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</si>
  <si>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</si>
  <si>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</si>
  <si>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</si>
  <si>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</si>
  <si>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</si>
  <si>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</si>
  <si>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</si>
  <si>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</si>
  <si>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</si>
  <si>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</si>
  <si>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</si>
  <si>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</si>
  <si>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</si>
  <si>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</si>
  <si>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</si>
  <si>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</si>
  <si>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</si>
  <si>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</si>
  <si>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</si>
  <si>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</si>
  <si>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</si>
  <si>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</si>
  <si>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</si>
  <si>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</si>
  <si>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</si>
  <si>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</si>
  <si>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</si>
  <si>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</si>
  <si>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</si>
  <si>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</si>
  <si>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</si>
  <si>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</si>
  <si>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</si>
  <si>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</si>
  <si>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</si>
  <si>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</si>
  <si>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</si>
  <si>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</si>
  <si>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</si>
  <si>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</si>
  <si>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</si>
  <si>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</si>
  <si>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</si>
  <si>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</si>
  <si>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</si>
  <si>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</si>
  <si>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</si>
  <si>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</si>
  <si>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</si>
  <si>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</si>
  <si>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</si>
  <si>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</si>
  <si>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</si>
  <si>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</si>
  <si>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</si>
  <si>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</si>
  <si>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</si>
  <si>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</si>
  <si>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</si>
  <si>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</si>
  <si>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</si>
  <si>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</si>
  <si>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</si>
  <si>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</si>
  <si>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</si>
  <si>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</si>
  <si>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</si>
  <si>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</si>
  <si>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</si>
  <si>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</si>
  <si>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</si>
  <si>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</si>
  <si>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</si>
  <si>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</si>
  <si>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</si>
  <si>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</si>
  <si>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</si>
  <si>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</si>
  <si>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</si>
  <si>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</si>
  <si>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</si>
  <si>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</si>
  <si>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</si>
  <si>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</si>
  <si>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</si>
  <si>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</si>
  <si>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</si>
  <si>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</si>
  <si>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</si>
  <si>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</si>
  <si>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Checksum</t>
  </si>
  <si>
    <t>(Should only differ per night if different boats participate)</t>
  </si>
  <si>
    <t>DO NOT USE COMMAS IN THE COMMENTS</t>
  </si>
  <si>
    <t>C. Nickerson</t>
  </si>
  <si>
    <t>Boats Starting +OCS</t>
  </si>
  <si>
    <t># of boats</t>
  </si>
  <si>
    <t>G. Nickerson</t>
  </si>
  <si>
    <t>2013: fix G6 to be consistent or fix others to be the same</t>
  </si>
  <si>
    <t>issue is TLX after a boat is DSQ; should TLX scores be improved</t>
  </si>
  <si>
    <t>More Gostosa</t>
  </si>
  <si>
    <t>manual</t>
  </si>
  <si>
    <t>tie break</t>
  </si>
  <si>
    <t>Demsey/Thompson</t>
  </si>
  <si>
    <t>484DNC</t>
  </si>
  <si>
    <t>667DNF</t>
  </si>
  <si>
    <t>Hull 591 is protesting Hull1151</t>
  </si>
  <si>
    <t>591 protesting 1151</t>
  </si>
  <si>
    <t>dns</t>
  </si>
  <si>
    <t>Dempsey/Thompson</t>
  </si>
  <si>
    <t>1153 DNF</t>
  </si>
  <si>
    <t>R3 485 protesting 591</t>
  </si>
  <si>
    <t>484 TLX</t>
  </si>
  <si>
    <t>tlx</t>
  </si>
  <si>
    <t>175 DNF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</si>
</sst>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s>
  <fonts count="21">
    <font>
      <sz val="10"/>
      <name val="Arial"/>
    </font>
    <font>
      <sz val="10"/>
      <name val="Arial"/>
      <family val="2"/>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
      <sz val="24"/>
      <name val="Arial"/>
      <family val="2"/>
    </font>
    <font>
      <b/>
      <u/>
      <sz val="14"/>
      <color rgb="FFFF0000"/>
      <name val="Arial"/>
      <family val="2"/>
    </font>
    <font>
      <sz val="11"/>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64">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14" fillId="0" borderId="0" xfId="0" applyFont="1" applyAlignment="1">
      <alignment horizontal="left"/>
    </xf>
    <xf numFmtId="164" fontId="0" fillId="0" borderId="0" xfId="0" applyNumberForma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0" fillId="0" borderId="0" xfId="0"/>
    <xf numFmtId="0" fontId="0" fillId="0" borderId="0" xfId="0"/>
    <xf numFmtId="0" fontId="0" fillId="0" borderId="0" xfId="0"/>
    <xf numFmtId="1" fontId="0" fillId="0" borderId="0" xfId="1" applyNumberFormat="1" applyFont="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8" fillId="0" borderId="0" xfId="0" applyFont="1" applyFill="1"/>
    <xf numFmtId="0" fontId="0" fillId="0" borderId="0" xfId="0"/>
    <xf numFmtId="0" fontId="10" fillId="9" borderId="0" xfId="0" applyFont="1" applyFill="1"/>
    <xf numFmtId="0" fontId="0" fillId="0" borderId="0" xfId="0"/>
    <xf numFmtId="0" fontId="10" fillId="0" borderId="0" xfId="0" applyFont="1" applyFill="1"/>
    <xf numFmtId="0" fontId="0" fillId="0" borderId="0" xfId="0"/>
    <xf numFmtId="0" fontId="19" fillId="0" borderId="0" xfId="0" applyFont="1"/>
    <xf numFmtId="0" fontId="0" fillId="0" borderId="0" xfId="0"/>
    <xf numFmtId="0" fontId="0" fillId="0" borderId="0" xfId="0"/>
    <xf numFmtId="0" fontId="0" fillId="0" borderId="0" xfId="0"/>
    <xf numFmtId="0" fontId="20" fillId="11" borderId="0" xfId="0" applyFont="1" applyFill="1"/>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1" fillId="5" borderId="16" xfId="0" applyFont="1" applyFill="1" applyBorder="1" applyAlignment="1">
      <alignment horizontal="center"/>
    </xf>
    <xf numFmtId="0" fontId="1" fillId="5" borderId="12" xfId="0" applyFont="1" applyFill="1" applyBorder="1" applyAlignment="1">
      <alignment horizontal="left"/>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155275</xdr:colOff>
          <xdr:row>20</xdr:row>
          <xdr:rowOff>0</xdr:rowOff>
        </xdr:from>
        <xdr:to>
          <xdr:col>30</xdr:col>
          <xdr:colOff>77638</xdr:colOff>
          <xdr:row>20</xdr:row>
          <xdr:rowOff>0</xdr:rowOff>
        </xdr:to>
        <xdr:sp macro="" textlink="">
          <xdr:nvSpPr>
            <xdr:cNvPr id="9229" name="TextBox1"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155275</xdr:colOff>
          <xdr:row>20</xdr:row>
          <xdr:rowOff>0</xdr:rowOff>
        </xdr:from>
        <xdr:to>
          <xdr:col>30</xdr:col>
          <xdr:colOff>77638</xdr:colOff>
          <xdr:row>20</xdr:row>
          <xdr:rowOff>0</xdr:rowOff>
        </xdr:to>
        <xdr:sp macro="" textlink="">
          <xdr:nvSpPr>
            <xdr:cNvPr id="1052" name="TextBox1"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155275</xdr:colOff>
          <xdr:row>19</xdr:row>
          <xdr:rowOff>0</xdr:rowOff>
        </xdr:from>
        <xdr:to>
          <xdr:col>30</xdr:col>
          <xdr:colOff>77638</xdr:colOff>
          <xdr:row>19</xdr:row>
          <xdr:rowOff>0</xdr:rowOff>
        </xdr:to>
        <xdr:sp macro="" textlink="">
          <xdr:nvSpPr>
            <xdr:cNvPr id="2061" name="TextBox1"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155275</xdr:colOff>
          <xdr:row>21</xdr:row>
          <xdr:rowOff>0</xdr:rowOff>
        </xdr:from>
        <xdr:to>
          <xdr:col>30</xdr:col>
          <xdr:colOff>77638</xdr:colOff>
          <xdr:row>21</xdr:row>
          <xdr:rowOff>0</xdr:rowOff>
        </xdr:to>
        <xdr:sp macro="" textlink="">
          <xdr:nvSpPr>
            <xdr:cNvPr id="12301" name="TextBox1" hidden="1">
              <a:extLst>
                <a:ext uri="{63B3BB69-23CF-44E3-9099-C40C66FF867C}">
                  <a14:compatExt spid="_x0000_s12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155275</xdr:colOff>
          <xdr:row>0</xdr:row>
          <xdr:rowOff>0</xdr:rowOff>
        </xdr:from>
        <xdr:to>
          <xdr:col>28</xdr:col>
          <xdr:colOff>465826</xdr:colOff>
          <xdr:row>0</xdr:row>
          <xdr:rowOff>0</xdr:rowOff>
        </xdr:to>
        <xdr:sp macro="" textlink="">
          <xdr:nvSpPr>
            <xdr:cNvPr id="4109" name="TextBox1" hidden="1">
              <a:extLst>
                <a:ext uri="{63B3BB69-23CF-44E3-9099-C40C66FF867C}">
                  <a14:compatExt spid="_x0000_s4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155275</xdr:colOff>
          <xdr:row>25</xdr:row>
          <xdr:rowOff>0</xdr:rowOff>
        </xdr:from>
        <xdr:to>
          <xdr:col>29</xdr:col>
          <xdr:colOff>103517</xdr:colOff>
          <xdr:row>25</xdr:row>
          <xdr:rowOff>0</xdr:rowOff>
        </xdr:to>
        <xdr:sp macro="" textlink="">
          <xdr:nvSpPr>
            <xdr:cNvPr id="6157" name="TextBox1"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image" Target="../media/image6.emf"/><Relationship Id="rId4" Type="http://schemas.openxmlformats.org/officeDocument/2006/relationships/control" Target="../activeX/activeX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3.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image" Target="../media/image4.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image" Target="../media/image5.emf"/><Relationship Id="rId4" Type="http://schemas.openxmlformats.org/officeDocument/2006/relationships/control" Target="../activeX/activeX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 workbookViewId="1"/>
  </sheetViews>
  <sheetFormatPr defaultRowHeight="12.9"/>
  <cols>
    <col min="2" max="2" width="16.375" customWidth="1"/>
    <col min="3" max="3" width="14.37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W146"/>
  <sheetViews>
    <sheetView workbookViewId="0"/>
    <sheetView workbookViewId="1"/>
  </sheetViews>
  <sheetFormatPr defaultRowHeight="12.9"/>
  <cols>
    <col min="1" max="1" width="9.125" style="147"/>
    <col min="2" max="3" width="15.75" customWidth="1"/>
    <col min="4" max="20" width="5.25" customWidth="1"/>
    <col min="21" max="21" width="8.625" customWidth="1"/>
    <col min="22" max="22" width="13.6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46" t="s">
        <v>24</v>
      </c>
      <c r="C1" s="259"/>
      <c r="D1" s="259"/>
      <c r="E1" s="259"/>
      <c r="F1" s="259"/>
      <c r="G1" s="259"/>
      <c r="H1" s="259"/>
      <c r="I1" s="259"/>
      <c r="J1" s="259"/>
      <c r="K1" s="259"/>
      <c r="L1" s="259"/>
      <c r="M1" s="259"/>
      <c r="N1" s="259"/>
      <c r="O1" s="259"/>
      <c r="P1" s="259"/>
      <c r="Q1" s="259"/>
      <c r="R1" s="259"/>
      <c r="S1" s="259"/>
      <c r="T1" s="259"/>
      <c r="U1" s="259"/>
      <c r="V1" s="259"/>
      <c r="W1" s="260"/>
    </row>
    <row r="2" spans="2:23">
      <c r="B2" s="261"/>
      <c r="C2" s="262"/>
      <c r="D2" s="262"/>
      <c r="E2" s="262"/>
      <c r="F2" s="262"/>
      <c r="G2" s="262"/>
      <c r="H2" s="262"/>
      <c r="I2" s="262"/>
      <c r="J2" s="262"/>
      <c r="K2" s="262"/>
      <c r="L2" s="262"/>
      <c r="M2" s="262"/>
      <c r="N2" s="262"/>
      <c r="O2" s="262"/>
      <c r="P2" s="262"/>
      <c r="Q2" s="262"/>
      <c r="R2" s="262"/>
      <c r="S2" s="262"/>
      <c r="T2" s="262"/>
      <c r="U2" s="262"/>
      <c r="V2" s="262"/>
      <c r="W2" s="263"/>
    </row>
    <row r="3" spans="2:23" ht="12.75" customHeight="1">
      <c r="B3" s="252" t="s">
        <v>118</v>
      </c>
      <c r="C3" s="262"/>
      <c r="D3" s="262"/>
      <c r="E3" s="262"/>
      <c r="F3" s="262"/>
      <c r="G3" s="262"/>
      <c r="H3" s="262"/>
      <c r="I3" s="262"/>
      <c r="J3" s="262"/>
      <c r="K3" s="262"/>
      <c r="L3" s="262"/>
      <c r="M3" s="262"/>
      <c r="N3" s="262"/>
      <c r="O3" s="262"/>
      <c r="P3" s="262"/>
      <c r="Q3" s="262"/>
      <c r="R3" s="262"/>
      <c r="S3" s="262"/>
      <c r="T3" s="262"/>
      <c r="U3" s="262"/>
      <c r="V3" s="262"/>
      <c r="W3" s="262"/>
    </row>
    <row r="4" spans="2:23">
      <c r="B4" s="262"/>
      <c r="C4" s="262"/>
      <c r="D4" s="262"/>
      <c r="E4" s="262"/>
      <c r="F4" s="262"/>
      <c r="G4" s="262"/>
      <c r="H4" s="262"/>
      <c r="I4" s="262"/>
      <c r="J4" s="262"/>
      <c r="K4" s="262"/>
      <c r="L4" s="262"/>
      <c r="M4" s="262"/>
      <c r="N4" s="262"/>
      <c r="O4" s="262"/>
      <c r="P4" s="262"/>
      <c r="Q4" s="262"/>
      <c r="R4" s="262"/>
      <c r="S4" s="262"/>
      <c r="T4" s="262"/>
      <c r="U4" s="262"/>
      <c r="V4" s="262"/>
      <c r="W4" s="262"/>
    </row>
    <row r="5" spans="2:23">
      <c r="B5" s="262"/>
      <c r="C5" s="262"/>
      <c r="D5" s="262"/>
      <c r="E5" s="262"/>
      <c r="F5" s="262"/>
      <c r="G5" s="262"/>
      <c r="H5" s="262"/>
      <c r="I5" s="262"/>
      <c r="J5" s="262"/>
      <c r="K5" s="262"/>
      <c r="L5" s="262"/>
      <c r="M5" s="262"/>
      <c r="N5" s="262"/>
      <c r="O5" s="262"/>
      <c r="P5" s="262"/>
      <c r="Q5" s="262"/>
      <c r="R5" s="262"/>
      <c r="S5" s="262"/>
      <c r="T5" s="262"/>
      <c r="U5" s="262"/>
      <c r="V5" s="262"/>
      <c r="W5" s="262"/>
    </row>
    <row r="6" spans="2:23">
      <c r="B6" s="262"/>
      <c r="C6" s="262"/>
      <c r="D6" s="262"/>
      <c r="E6" s="262"/>
      <c r="F6" s="262"/>
      <c r="G6" s="262"/>
      <c r="H6" s="262"/>
      <c r="I6" s="262"/>
      <c r="J6" s="262"/>
      <c r="K6" s="262"/>
      <c r="L6" s="262"/>
      <c r="M6" s="262"/>
      <c r="N6" s="262"/>
      <c r="O6" s="262"/>
      <c r="P6" s="262"/>
      <c r="Q6" s="262"/>
      <c r="R6" s="262"/>
      <c r="S6" s="262"/>
      <c r="T6" s="262"/>
      <c r="U6" s="262"/>
      <c r="V6" s="262"/>
      <c r="W6" s="262"/>
    </row>
    <row r="7" spans="2:23">
      <c r="B7" s="262"/>
      <c r="C7" s="262"/>
      <c r="D7" s="262"/>
      <c r="E7" s="262"/>
      <c r="F7" s="262"/>
      <c r="G7" s="262"/>
      <c r="H7" s="262"/>
      <c r="I7" s="262"/>
      <c r="J7" s="262"/>
      <c r="K7" s="262"/>
      <c r="L7" s="262"/>
      <c r="M7" s="262"/>
      <c r="N7" s="262"/>
      <c r="O7" s="262"/>
      <c r="P7" s="262"/>
      <c r="Q7" s="262"/>
      <c r="R7" s="262"/>
      <c r="S7" s="262"/>
      <c r="T7" s="262"/>
      <c r="U7" s="262"/>
      <c r="V7" s="262"/>
      <c r="W7" s="262"/>
    </row>
    <row r="8" spans="2:23">
      <c r="B8" s="262"/>
      <c r="C8" s="262"/>
      <c r="D8" s="262"/>
      <c r="E8" s="262"/>
      <c r="F8" s="262"/>
      <c r="G8" s="262"/>
      <c r="H8" s="262"/>
      <c r="I8" s="262"/>
      <c r="J8" s="262"/>
      <c r="K8" s="262"/>
      <c r="L8" s="262"/>
      <c r="M8" s="262"/>
      <c r="N8" s="262"/>
      <c r="O8" s="262"/>
      <c r="P8" s="262"/>
      <c r="Q8" s="262"/>
      <c r="R8" s="262"/>
      <c r="S8" s="262"/>
      <c r="T8" s="262"/>
      <c r="U8" s="262"/>
      <c r="V8" s="262"/>
      <c r="W8" s="262"/>
    </row>
    <row r="9" spans="2:23">
      <c r="B9" s="262"/>
      <c r="C9" s="262"/>
      <c r="D9" s="262"/>
      <c r="E9" s="262"/>
      <c r="F9" s="262"/>
      <c r="G9" s="262"/>
      <c r="H9" s="262"/>
      <c r="I9" s="262"/>
      <c r="J9" s="262"/>
      <c r="K9" s="262"/>
      <c r="L9" s="262"/>
      <c r="M9" s="262"/>
      <c r="N9" s="262"/>
      <c r="O9" s="262"/>
      <c r="P9" s="262"/>
      <c r="Q9" s="262"/>
      <c r="R9" s="262"/>
      <c r="S9" s="262"/>
      <c r="T9" s="262"/>
      <c r="U9" s="262"/>
      <c r="V9" s="262"/>
      <c r="W9" s="262"/>
    </row>
    <row r="10" spans="2:23">
      <c r="B10" s="262"/>
      <c r="C10" s="262"/>
      <c r="D10" s="262"/>
      <c r="E10" s="262"/>
      <c r="F10" s="262"/>
      <c r="G10" s="262"/>
      <c r="H10" s="262"/>
      <c r="I10" s="262"/>
      <c r="J10" s="262"/>
      <c r="K10" s="262"/>
      <c r="L10" s="262"/>
      <c r="M10" s="262"/>
      <c r="N10" s="262"/>
      <c r="O10" s="262"/>
      <c r="P10" s="262"/>
      <c r="Q10" s="262"/>
      <c r="R10" s="262"/>
      <c r="S10" s="262"/>
      <c r="T10" s="262"/>
      <c r="U10" s="262"/>
      <c r="V10" s="262"/>
      <c r="W10" s="262"/>
    </row>
    <row r="11" spans="2:23">
      <c r="B11" s="262"/>
      <c r="C11" s="262"/>
      <c r="D11" s="262"/>
      <c r="E11" s="262"/>
      <c r="F11" s="262"/>
      <c r="G11" s="262"/>
      <c r="H11" s="262"/>
      <c r="I11" s="262"/>
      <c r="J11" s="262"/>
      <c r="K11" s="262"/>
      <c r="L11" s="262"/>
      <c r="M11" s="262"/>
      <c r="N11" s="262"/>
      <c r="O11" s="262"/>
      <c r="P11" s="262"/>
      <c r="Q11" s="262"/>
      <c r="R11" s="262"/>
      <c r="S11" s="262"/>
      <c r="T11" s="262"/>
      <c r="U11" s="262"/>
      <c r="V11" s="262"/>
      <c r="W11" s="262"/>
    </row>
    <row r="12" spans="2:23">
      <c r="B12" s="262"/>
      <c r="C12" s="262"/>
      <c r="D12" s="262"/>
      <c r="E12" s="262"/>
      <c r="F12" s="262"/>
      <c r="G12" s="262"/>
      <c r="H12" s="262"/>
      <c r="I12" s="262"/>
      <c r="J12" s="262"/>
      <c r="K12" s="262"/>
      <c r="L12" s="262"/>
      <c r="M12" s="262"/>
      <c r="N12" s="262"/>
      <c r="O12" s="262"/>
      <c r="P12" s="262"/>
      <c r="Q12" s="262"/>
      <c r="R12" s="262"/>
      <c r="S12" s="262"/>
      <c r="T12" s="262"/>
      <c r="U12" s="262"/>
      <c r="V12" s="262"/>
      <c r="W12" s="262"/>
    </row>
    <row r="13" spans="2:23">
      <c r="B13" s="262"/>
      <c r="C13" s="262"/>
      <c r="D13" s="262"/>
      <c r="E13" s="262"/>
      <c r="F13" s="262"/>
      <c r="G13" s="262"/>
      <c r="H13" s="262"/>
      <c r="I13" s="262"/>
      <c r="J13" s="262"/>
      <c r="K13" s="262"/>
      <c r="L13" s="262"/>
      <c r="M13" s="262"/>
      <c r="N13" s="262"/>
      <c r="O13" s="262"/>
      <c r="P13" s="262"/>
      <c r="Q13" s="262"/>
      <c r="R13" s="262"/>
      <c r="S13" s="262"/>
      <c r="T13" s="262"/>
      <c r="U13" s="262"/>
      <c r="V13" s="262"/>
      <c r="W13" s="262"/>
    </row>
    <row r="14" spans="2:23" ht="12.75" customHeight="1">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8">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8">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8">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8">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c r="B20" s="8" t="s">
        <v>90</v>
      </c>
      <c r="C20" s="7">
        <v>2008</v>
      </c>
    </row>
    <row r="21" spans="2:23">
      <c r="B21" s="8" t="s">
        <v>26</v>
      </c>
      <c r="C21" s="7" t="s">
        <v>103</v>
      </c>
    </row>
    <row r="22" spans="2:23">
      <c r="B22" s="8" t="s">
        <v>27</v>
      </c>
      <c r="C22" s="120">
        <v>39697</v>
      </c>
    </row>
    <row r="23" spans="2:23">
      <c r="B23" s="8"/>
    </row>
    <row r="24" spans="2:23" ht="13.6">
      <c r="B24" s="8"/>
      <c r="I24" s="145"/>
    </row>
    <row r="25" spans="2:23">
      <c r="B25" s="8" t="s">
        <v>15</v>
      </c>
      <c r="C25" s="7">
        <f>COUNT(A37:A69)</f>
        <v>28</v>
      </c>
    </row>
    <row r="26" spans="2:23" ht="18" customHeight="1">
      <c r="B26" s="8" t="s">
        <v>29</v>
      </c>
      <c r="C26" s="7"/>
      <c r="M26" s="143"/>
    </row>
    <row r="27" spans="2:23" ht="20.399999999999999" customHeight="1">
      <c r="B27" s="8" t="s">
        <v>29</v>
      </c>
      <c r="C27" s="144" t="s">
        <v>102</v>
      </c>
      <c r="D27" t="s">
        <v>119</v>
      </c>
      <c r="M27" s="143"/>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6" thickBot="1">
      <c r="B33" s="8" t="s">
        <v>87</v>
      </c>
      <c r="C33" s="124" t="s">
        <v>89</v>
      </c>
    </row>
    <row r="34" spans="1:23">
      <c r="D34" s="69"/>
      <c r="E34" s="70"/>
      <c r="F34" s="70"/>
      <c r="G34" s="69"/>
      <c r="H34" s="70"/>
      <c r="I34" s="77"/>
      <c r="J34" s="70"/>
      <c r="K34" s="70"/>
      <c r="L34" s="70"/>
      <c r="M34" s="69"/>
      <c r="N34" s="70"/>
      <c r="O34" s="77"/>
      <c r="P34" s="70"/>
      <c r="Q34" s="70"/>
      <c r="R34" s="70"/>
      <c r="S34" s="78"/>
      <c r="T34" s="71"/>
      <c r="U34" s="72"/>
    </row>
    <row r="35" spans="1:23" ht="14.3" thickBot="1">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6" thickBot="1">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6.5" thickBot="1">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9.4" thickBot="1">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6.5" thickBot="1">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26.5" thickBot="1">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9.4" thickBot="1">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6.5" thickBot="1">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2.3" thickBot="1">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9.4" thickBot="1">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9.4" thickBot="1">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9.4" thickBot="1">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26.5" thickBot="1">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6.5" thickBot="1">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6.5" thickBot="1">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6.5" thickBot="1">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6.5" thickBot="1">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2.3" thickBot="1">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26.5" thickBot="1">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9.4" thickBot="1">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6.5" thickBot="1">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9.4" thickBot="1">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6.5" thickBot="1">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6.5" thickBot="1">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6.5" thickBot="1">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9.4" thickBot="1">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9.4" thickBot="1">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2.3" thickBot="1">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9.4" thickBot="1">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6" thickBot="1">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6" thickBot="1">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6" thickBot="1">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6" thickBot="1">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6" thickBot="1">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6" thickBot="1">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5.15" customHeight="1">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8.75">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c r="A108" s="147"/>
      <c r="B108" s="8" t="s">
        <v>88</v>
      </c>
      <c r="C108" s="124" t="s">
        <v>89</v>
      </c>
      <c r="AJ108" s="39"/>
    </row>
    <row r="109" spans="1:49" s="38" customFormat="1">
      <c r="A109" s="147"/>
      <c r="B109" s="86"/>
      <c r="C109" s="124"/>
      <c r="AJ109" s="39"/>
    </row>
    <row r="110" spans="1:49" s="38" customFormat="1" ht="25.15" customHeight="1">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6157" r:id="rId4" name="TextBox1">
          <controlPr defaultSize="0" autoLine="0" autoPict="0" r:id="rId5">
            <anchor moveWithCells="1">
              <from>
                <xdr:col>21</xdr:col>
                <xdr:colOff>155275</xdr:colOff>
                <xdr:row>25</xdr:row>
                <xdr:rowOff>0</xdr:rowOff>
              </from>
              <to>
                <xdr:col>29</xdr:col>
                <xdr:colOff>103517</xdr:colOff>
                <xdr:row>25</xdr:row>
                <xdr:rowOff>0</xdr:rowOff>
              </to>
            </anchor>
          </controlPr>
        </control>
      </mc:Choice>
      <mc:Fallback>
        <control shapeId="6157" r:id="rId4" name="TextBox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1"/>
  <sheetViews>
    <sheetView workbookViewId="0"/>
    <sheetView workbookViewId="1"/>
  </sheetViews>
  <sheetFormatPr defaultRowHeight="12.9"/>
  <sheetData>
    <row r="1" spans="1:20" ht="15.65">
      <c r="A1" s="154" t="s">
        <v>116</v>
      </c>
    </row>
    <row r="2" spans="1:20" ht="13.6">
      <c r="A2" s="145" t="s">
        <v>117</v>
      </c>
    </row>
    <row r="3" spans="1:20" ht="13.6">
      <c r="A3" s="145"/>
    </row>
    <row r="4" spans="1:20">
      <c r="A4" t="s">
        <v>128</v>
      </c>
    </row>
    <row r="5" spans="1:20">
      <c r="A5" t="s">
        <v>129</v>
      </c>
    </row>
    <row r="7" spans="1:20">
      <c r="A7" t="s">
        <v>172</v>
      </c>
    </row>
    <row r="8" spans="1:20">
      <c r="A8" t="s">
        <v>173</v>
      </c>
    </row>
    <row r="11" spans="1:20">
      <c r="A11" s="168"/>
      <c r="B11" s="168" t="s">
        <v>68</v>
      </c>
      <c r="C11" s="168"/>
      <c r="D11" s="168"/>
      <c r="E11" s="168"/>
      <c r="F11" s="168"/>
      <c r="G11" s="168"/>
      <c r="H11" s="168"/>
      <c r="I11" s="168"/>
      <c r="J11" s="168"/>
      <c r="K11" s="168"/>
      <c r="L11" s="168"/>
      <c r="M11" s="168"/>
      <c r="N11" s="168"/>
      <c r="O11" s="168"/>
      <c r="P11" s="168"/>
      <c r="Q11" s="168"/>
      <c r="R11" s="168"/>
      <c r="S11" s="168"/>
    </row>
    <row r="12" spans="1:20" s="133" customFormat="1">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c r="A29" s="172">
        <f t="shared" si="3"/>
        <v>16</v>
      </c>
      <c r="B29" s="172"/>
      <c r="C29" s="172"/>
      <c r="D29" s="172"/>
      <c r="E29" s="172"/>
      <c r="F29" s="172"/>
      <c r="G29" s="172"/>
      <c r="H29" s="172"/>
      <c r="I29" s="172"/>
      <c r="J29" s="172"/>
      <c r="K29" s="172"/>
      <c r="L29" s="172"/>
      <c r="M29" s="172"/>
      <c r="N29" s="172"/>
      <c r="O29" s="172"/>
      <c r="P29" s="172"/>
      <c r="Q29" s="172"/>
      <c r="R29" s="172"/>
      <c r="S29" s="172"/>
    </row>
    <row r="30" spans="1:20">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c r="A33" s="172">
        <f t="shared" si="4"/>
        <v>20</v>
      </c>
      <c r="B33" s="172"/>
      <c r="C33" s="172"/>
      <c r="D33" s="172"/>
      <c r="E33" s="172"/>
      <c r="F33" s="172"/>
      <c r="G33" s="172"/>
      <c r="H33" s="172"/>
      <c r="I33" s="172"/>
      <c r="J33" s="172"/>
      <c r="K33" s="172"/>
      <c r="L33" s="172"/>
      <c r="M33" s="172"/>
      <c r="N33" s="172"/>
      <c r="O33" s="172"/>
      <c r="P33" s="172"/>
      <c r="Q33" s="172"/>
      <c r="R33" s="172"/>
      <c r="S33" s="172"/>
    </row>
    <row r="34" spans="1:19">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c r="A35" s="172">
        <f t="shared" si="4"/>
        <v>22</v>
      </c>
      <c r="B35" s="172"/>
      <c r="C35" s="172"/>
      <c r="D35" s="172"/>
      <c r="E35" s="172"/>
      <c r="F35" s="172"/>
      <c r="G35" s="172"/>
      <c r="H35" s="172"/>
      <c r="I35" s="172"/>
      <c r="J35" s="172"/>
      <c r="K35" s="172"/>
      <c r="L35" s="172"/>
      <c r="M35" s="172"/>
      <c r="N35" s="172"/>
      <c r="O35" s="172"/>
      <c r="P35" s="172"/>
      <c r="Q35" s="172"/>
      <c r="R35" s="172"/>
      <c r="S35" s="172"/>
    </row>
    <row r="36" spans="1:19">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c r="A37" s="172">
        <f t="shared" si="4"/>
        <v>24</v>
      </c>
      <c r="B37" s="172"/>
      <c r="C37" s="172"/>
      <c r="D37" s="172"/>
      <c r="E37" s="172"/>
      <c r="F37" s="172"/>
      <c r="G37" s="172"/>
      <c r="H37" s="172"/>
      <c r="I37" s="172"/>
      <c r="J37" s="172"/>
      <c r="K37" s="172"/>
      <c r="L37" s="172"/>
      <c r="M37" s="172"/>
      <c r="N37" s="172"/>
      <c r="O37" s="172"/>
      <c r="P37" s="172"/>
      <c r="Q37" s="172"/>
      <c r="R37" s="172"/>
      <c r="S37" s="172"/>
    </row>
    <row r="38" spans="1:19">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c r="A39" s="172">
        <f t="shared" si="4"/>
        <v>26</v>
      </c>
      <c r="B39" s="172"/>
      <c r="C39" s="172"/>
      <c r="D39" s="172"/>
      <c r="E39" s="172"/>
      <c r="F39" s="172"/>
      <c r="G39" s="172"/>
      <c r="H39" s="172"/>
      <c r="I39" s="172"/>
      <c r="J39" s="172"/>
      <c r="K39" s="172"/>
      <c r="L39" s="172"/>
      <c r="M39" s="172"/>
      <c r="N39" s="172"/>
      <c r="O39" s="172"/>
      <c r="P39" s="172"/>
      <c r="Q39" s="172"/>
      <c r="R39" s="172"/>
      <c r="S39" s="172"/>
    </row>
    <row r="40" spans="1:19">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c r="A41" s="172">
        <f t="shared" si="4"/>
        <v>28</v>
      </c>
      <c r="B41" s="172"/>
      <c r="C41" s="172"/>
      <c r="D41" s="172"/>
      <c r="E41" s="172"/>
      <c r="F41" s="172"/>
      <c r="G41" s="172"/>
      <c r="H41" s="172"/>
      <c r="I41" s="172"/>
      <c r="J41" s="172"/>
      <c r="K41" s="172"/>
      <c r="L41" s="172"/>
      <c r="M41" s="172"/>
      <c r="N41" s="172"/>
      <c r="O41" s="172"/>
      <c r="P41" s="172"/>
      <c r="Q41" s="172"/>
      <c r="R41" s="172"/>
      <c r="S41" s="172"/>
    </row>
    <row r="42" spans="1:19">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c r="A43" s="172">
        <f t="shared" si="4"/>
        <v>30</v>
      </c>
      <c r="B43" s="172"/>
      <c r="C43" s="172"/>
      <c r="D43" s="172"/>
      <c r="E43" s="172"/>
      <c r="F43" s="172"/>
      <c r="G43" s="172"/>
      <c r="H43" s="172"/>
      <c r="I43" s="172"/>
      <c r="J43" s="172"/>
      <c r="K43" s="172"/>
      <c r="L43" s="172"/>
      <c r="M43" s="172"/>
      <c r="N43" s="172"/>
      <c r="O43" s="172"/>
      <c r="P43" s="172"/>
      <c r="Q43" s="172"/>
      <c r="R43" s="172"/>
      <c r="S43" s="172"/>
    </row>
    <row r="44" spans="1:19">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c r="A45" s="172">
        <f t="shared" si="4"/>
        <v>32</v>
      </c>
      <c r="B45" s="172"/>
      <c r="C45" s="172"/>
      <c r="D45" s="172"/>
      <c r="E45" s="172"/>
      <c r="F45" s="172"/>
      <c r="G45" s="172"/>
      <c r="H45" s="172"/>
      <c r="I45" s="172"/>
      <c r="J45" s="172"/>
      <c r="K45" s="172"/>
      <c r="L45" s="172"/>
      <c r="M45" s="172"/>
      <c r="N45" s="172"/>
      <c r="O45" s="172"/>
      <c r="P45" s="172"/>
      <c r="Q45" s="172"/>
      <c r="R45" s="172"/>
      <c r="S45" s="172"/>
    </row>
    <row r="46" spans="1:19">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c r="A47" s="172">
        <f t="shared" si="4"/>
        <v>34</v>
      </c>
      <c r="B47" s="172"/>
      <c r="C47" s="172"/>
      <c r="D47" s="172"/>
      <c r="E47" s="172"/>
      <c r="F47" s="172"/>
      <c r="G47" s="172"/>
      <c r="H47" s="172"/>
      <c r="I47" s="172"/>
      <c r="J47" s="172"/>
      <c r="K47" s="172"/>
      <c r="L47" s="172"/>
      <c r="M47" s="172"/>
      <c r="N47" s="172"/>
      <c r="O47" s="172"/>
      <c r="P47" s="172"/>
      <c r="Q47" s="172"/>
      <c r="R47" s="172"/>
      <c r="S47" s="172"/>
    </row>
    <row r="48" spans="1:19">
      <c r="A48" s="168">
        <f t="shared" si="4"/>
        <v>35</v>
      </c>
      <c r="B48" s="168"/>
      <c r="C48" s="168"/>
      <c r="D48" s="168"/>
      <c r="E48" s="168"/>
      <c r="F48" s="168"/>
      <c r="G48" s="168"/>
      <c r="H48" s="168"/>
      <c r="I48" s="168"/>
      <c r="J48" s="168"/>
      <c r="K48" s="168"/>
      <c r="L48" s="168"/>
      <c r="M48" s="171"/>
      <c r="N48" s="171"/>
      <c r="O48" s="168"/>
      <c r="P48" s="168"/>
      <c r="Q48" s="168"/>
      <c r="R48" s="168"/>
      <c r="S48" s="168"/>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heetView workbookViewId="1"/>
  </sheetViews>
  <sheetFormatPr defaultRowHeight="12.9"/>
  <cols>
    <col min="1" max="1" width="19.25" customWidth="1"/>
    <col min="4" max="4" width="5.25" customWidth="1"/>
    <col min="16" max="16" width="11.375" customWidth="1"/>
  </cols>
  <sheetData>
    <row r="1" spans="1:20" ht="23.8">
      <c r="A1" s="180" t="s">
        <v>202</v>
      </c>
      <c r="E1" t="s">
        <v>192</v>
      </c>
      <c r="M1" t="s">
        <v>193</v>
      </c>
    </row>
    <row r="2" spans="1:20">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c r="E31" s="171"/>
      <c r="F31" s="171"/>
      <c r="G31" s="171"/>
      <c r="H31" s="171"/>
      <c r="I31" s="171"/>
      <c r="J31" s="168" t="s">
        <v>184</v>
      </c>
      <c r="K31" s="168"/>
      <c r="Q31">
        <f t="shared" ca="1" si="9"/>
        <v>220</v>
      </c>
      <c r="R31">
        <f t="shared" ca="1" si="9"/>
        <v>52</v>
      </c>
      <c r="S31">
        <f t="shared" ca="1" si="9"/>
        <v>1001</v>
      </c>
    </row>
    <row r="32" spans="1:19">
      <c r="A32" t="s">
        <v>195</v>
      </c>
      <c r="E32" s="172"/>
      <c r="F32" s="172"/>
      <c r="G32" s="172"/>
      <c r="H32" s="172"/>
      <c r="I32" s="172"/>
      <c r="J32" s="172" t="s">
        <v>185</v>
      </c>
      <c r="K32" s="172"/>
      <c r="R32">
        <f ca="1">OFFSET($C$3,R39-1,0)</f>
        <v>116</v>
      </c>
      <c r="S32">
        <f ca="1">OFFSET($C$3,S39-1,0)</f>
        <v>220</v>
      </c>
    </row>
    <row r="33" spans="1:19">
      <c r="A33" t="s">
        <v>11</v>
      </c>
      <c r="B33">
        <v>16</v>
      </c>
      <c r="C33">
        <v>14</v>
      </c>
      <c r="E33" s="168"/>
      <c r="F33" s="168"/>
      <c r="G33" s="168"/>
      <c r="H33" s="168"/>
      <c r="I33" s="168"/>
      <c r="J33" s="168" t="s">
        <v>186</v>
      </c>
      <c r="K33" s="168"/>
      <c r="R33">
        <f ca="1">OFFSET($C$3,R40-1,0)</f>
        <v>285</v>
      </c>
      <c r="S33">
        <f ca="1">OFFSET($C$3,S40-1,0)</f>
        <v>1003</v>
      </c>
    </row>
    <row r="34" spans="1:19">
      <c r="A34" t="s">
        <v>133</v>
      </c>
      <c r="B34">
        <v>31</v>
      </c>
      <c r="C34">
        <v>25</v>
      </c>
      <c r="E34" s="172"/>
      <c r="F34" s="172"/>
      <c r="G34" s="172"/>
      <c r="H34" s="172"/>
      <c r="I34" s="172"/>
      <c r="J34" s="172" t="s">
        <v>181</v>
      </c>
      <c r="K34" s="172"/>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
  <sheetViews>
    <sheetView workbookViewId="0"/>
    <sheetView workbookViewId="1"/>
  </sheetViews>
  <sheetFormatPr defaultRowHeight="12.9"/>
  <sheetData>
    <row r="1" spans="1:7">
      <c r="A1" t="s">
        <v>125</v>
      </c>
    </row>
    <row r="2" spans="1:7">
      <c r="B2" s="146"/>
      <c r="C2" s="146"/>
      <c r="D2" s="146"/>
      <c r="E2" s="146"/>
      <c r="F2" s="146"/>
      <c r="G2" s="146"/>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28"/>
  <sheetViews>
    <sheetView workbookViewId="0"/>
    <sheetView workbookViewId="1"/>
  </sheetViews>
  <sheetFormatPr defaultRowHeight="12.9"/>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W114"/>
  <sheetViews>
    <sheetView workbookViewId="0"/>
    <sheetView workbookViewId="1"/>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46" t="s">
        <v>24</v>
      </c>
      <c r="C1" s="247"/>
      <c r="D1" s="247"/>
      <c r="E1" s="247"/>
      <c r="F1" s="247"/>
      <c r="G1" s="247"/>
      <c r="H1" s="247"/>
      <c r="I1" s="247"/>
      <c r="J1" s="247"/>
      <c r="K1" s="247"/>
      <c r="L1" s="247"/>
      <c r="M1" s="247"/>
      <c r="N1" s="247"/>
      <c r="O1" s="247"/>
      <c r="P1" s="247"/>
      <c r="Q1" s="247"/>
      <c r="R1" s="247"/>
      <c r="S1" s="247"/>
      <c r="T1" s="247"/>
      <c r="U1" s="247"/>
      <c r="V1" s="247"/>
      <c r="W1" s="248"/>
    </row>
    <row r="2" spans="2:23">
      <c r="B2" s="249"/>
      <c r="C2" s="250"/>
      <c r="D2" s="250"/>
      <c r="E2" s="250"/>
      <c r="F2" s="250"/>
      <c r="G2" s="250"/>
      <c r="H2" s="250"/>
      <c r="I2" s="250"/>
      <c r="J2" s="250"/>
      <c r="K2" s="250"/>
      <c r="L2" s="250"/>
      <c r="M2" s="250"/>
      <c r="N2" s="250"/>
      <c r="O2" s="250"/>
      <c r="P2" s="250"/>
      <c r="Q2" s="250"/>
      <c r="R2" s="250"/>
      <c r="S2" s="250"/>
      <c r="T2" s="250"/>
      <c r="U2" s="250"/>
      <c r="V2" s="250"/>
      <c r="W2" s="251"/>
    </row>
    <row r="3" spans="2:23" ht="12.75" customHeight="1">
      <c r="B3" s="252" t="s">
        <v>91</v>
      </c>
      <c r="C3" s="253"/>
      <c r="D3" s="253"/>
      <c r="E3" s="253"/>
      <c r="F3" s="253"/>
      <c r="G3" s="253"/>
      <c r="H3" s="253"/>
      <c r="I3" s="253"/>
      <c r="J3" s="253"/>
      <c r="K3" s="253"/>
      <c r="L3" s="253"/>
      <c r="M3" s="253"/>
      <c r="N3" s="253"/>
      <c r="O3" s="253"/>
      <c r="P3" s="253"/>
      <c r="Q3" s="253"/>
      <c r="R3" s="253"/>
      <c r="S3" s="253"/>
      <c r="T3" s="253"/>
      <c r="U3" s="253"/>
      <c r="V3" s="253"/>
      <c r="W3" s="252"/>
    </row>
    <row r="4" spans="2:23">
      <c r="B4" s="252"/>
      <c r="C4" s="253"/>
      <c r="D4" s="253"/>
      <c r="E4" s="253"/>
      <c r="F4" s="253"/>
      <c r="G4" s="253"/>
      <c r="H4" s="253"/>
      <c r="I4" s="253"/>
      <c r="J4" s="253"/>
      <c r="K4" s="253"/>
      <c r="L4" s="253"/>
      <c r="M4" s="253"/>
      <c r="N4" s="253"/>
      <c r="O4" s="253"/>
      <c r="P4" s="253"/>
      <c r="Q4" s="253"/>
      <c r="R4" s="253"/>
      <c r="S4" s="253"/>
      <c r="T4" s="253"/>
      <c r="U4" s="253"/>
      <c r="V4" s="253"/>
      <c r="W4" s="252"/>
    </row>
    <row r="5" spans="2:23">
      <c r="B5" s="252"/>
      <c r="C5" s="253"/>
      <c r="D5" s="253"/>
      <c r="E5" s="253"/>
      <c r="F5" s="253"/>
      <c r="G5" s="253"/>
      <c r="H5" s="253"/>
      <c r="I5" s="253"/>
      <c r="J5" s="253"/>
      <c r="K5" s="253"/>
      <c r="L5" s="253"/>
      <c r="M5" s="253"/>
      <c r="N5" s="253"/>
      <c r="O5" s="253"/>
      <c r="P5" s="253"/>
      <c r="Q5" s="253"/>
      <c r="R5" s="253"/>
      <c r="S5" s="253"/>
      <c r="T5" s="253"/>
      <c r="U5" s="253"/>
      <c r="V5" s="253"/>
      <c r="W5" s="252"/>
    </row>
    <row r="6" spans="2:23">
      <c r="B6" s="252"/>
      <c r="C6" s="253"/>
      <c r="D6" s="253"/>
      <c r="E6" s="253"/>
      <c r="F6" s="253"/>
      <c r="G6" s="253"/>
      <c r="H6" s="253"/>
      <c r="I6" s="253"/>
      <c r="J6" s="253"/>
      <c r="K6" s="253"/>
      <c r="L6" s="253"/>
      <c r="M6" s="253"/>
      <c r="N6" s="253"/>
      <c r="O6" s="253"/>
      <c r="P6" s="253"/>
      <c r="Q6" s="253"/>
      <c r="R6" s="253"/>
      <c r="S6" s="253"/>
      <c r="T6" s="253"/>
      <c r="U6" s="253"/>
      <c r="V6" s="253"/>
      <c r="W6" s="252"/>
    </row>
    <row r="7" spans="2:23">
      <c r="B7" s="252"/>
      <c r="C7" s="253"/>
      <c r="D7" s="253"/>
      <c r="E7" s="253"/>
      <c r="F7" s="253"/>
      <c r="G7" s="253"/>
      <c r="H7" s="253"/>
      <c r="I7" s="253"/>
      <c r="J7" s="253"/>
      <c r="K7" s="253"/>
      <c r="L7" s="253"/>
      <c r="M7" s="253"/>
      <c r="N7" s="253"/>
      <c r="O7" s="253"/>
      <c r="P7" s="253"/>
      <c r="Q7" s="253"/>
      <c r="R7" s="253"/>
      <c r="S7" s="253"/>
      <c r="T7" s="253"/>
      <c r="U7" s="253"/>
      <c r="V7" s="253"/>
      <c r="W7" s="252"/>
    </row>
    <row r="8" spans="2:23">
      <c r="B8" s="252"/>
      <c r="C8" s="253"/>
      <c r="D8" s="253"/>
      <c r="E8" s="253"/>
      <c r="F8" s="253"/>
      <c r="G8" s="253"/>
      <c r="H8" s="253"/>
      <c r="I8" s="253"/>
      <c r="J8" s="253"/>
      <c r="K8" s="253"/>
      <c r="L8" s="253"/>
      <c r="M8" s="253"/>
      <c r="N8" s="253"/>
      <c r="O8" s="253"/>
      <c r="P8" s="253"/>
      <c r="Q8" s="253"/>
      <c r="R8" s="253"/>
      <c r="S8" s="253"/>
      <c r="T8" s="253"/>
      <c r="U8" s="253"/>
      <c r="V8" s="253"/>
      <c r="W8" s="252"/>
    </row>
    <row r="9" spans="2:23">
      <c r="B9" s="252"/>
      <c r="C9" s="253"/>
      <c r="D9" s="253"/>
      <c r="E9" s="253"/>
      <c r="F9" s="253"/>
      <c r="G9" s="253"/>
      <c r="H9" s="253"/>
      <c r="I9" s="253"/>
      <c r="J9" s="253"/>
      <c r="K9" s="253"/>
      <c r="L9" s="253"/>
      <c r="M9" s="253"/>
      <c r="N9" s="253"/>
      <c r="O9" s="253"/>
      <c r="P9" s="253"/>
      <c r="Q9" s="253"/>
      <c r="R9" s="253"/>
      <c r="S9" s="253"/>
      <c r="T9" s="253"/>
      <c r="U9" s="253"/>
      <c r="V9" s="253"/>
      <c r="W9" s="252"/>
    </row>
    <row r="10" spans="2:23">
      <c r="B10" s="252"/>
      <c r="C10" s="252"/>
      <c r="D10" s="252"/>
      <c r="E10" s="252"/>
      <c r="F10" s="252"/>
      <c r="G10" s="252"/>
      <c r="H10" s="252"/>
      <c r="I10" s="252"/>
      <c r="J10" s="252"/>
      <c r="K10" s="252"/>
      <c r="L10" s="252"/>
      <c r="M10" s="252"/>
      <c r="N10" s="252"/>
      <c r="O10" s="252"/>
      <c r="P10" s="252"/>
      <c r="Q10" s="252"/>
      <c r="R10" s="252"/>
      <c r="S10" s="252"/>
      <c r="T10" s="252"/>
      <c r="U10" s="252"/>
      <c r="V10" s="252"/>
      <c r="W10" s="252"/>
    </row>
    <row r="11" spans="2:23">
      <c r="B11" s="254"/>
      <c r="C11" s="254"/>
      <c r="D11" s="254"/>
      <c r="E11" s="254"/>
      <c r="F11" s="254"/>
      <c r="G11" s="254"/>
      <c r="H11" s="254"/>
      <c r="I11" s="254"/>
      <c r="J11" s="254"/>
      <c r="K11" s="254"/>
      <c r="L11" s="254"/>
      <c r="M11" s="254"/>
      <c r="N11" s="254"/>
      <c r="O11" s="254"/>
      <c r="P11" s="254"/>
      <c r="Q11" s="254"/>
      <c r="R11" s="254"/>
      <c r="S11" s="254"/>
      <c r="T11" s="254"/>
      <c r="U11" s="254"/>
      <c r="V11" s="254"/>
      <c r="W11" s="254"/>
    </row>
    <row r="12" spans="2:23">
      <c r="B12" s="254"/>
      <c r="C12" s="254"/>
      <c r="D12" s="254"/>
      <c r="E12" s="254"/>
      <c r="F12" s="254"/>
      <c r="G12" s="254"/>
      <c r="H12" s="254"/>
      <c r="I12" s="254"/>
      <c r="J12" s="254"/>
      <c r="K12" s="254"/>
      <c r="L12" s="254"/>
      <c r="M12" s="254"/>
      <c r="N12" s="254"/>
      <c r="O12" s="254"/>
      <c r="P12" s="254"/>
      <c r="Q12" s="254"/>
      <c r="R12" s="254"/>
      <c r="S12" s="254"/>
      <c r="T12" s="254"/>
      <c r="U12" s="254"/>
      <c r="V12" s="254"/>
      <c r="W12" s="254"/>
    </row>
    <row r="13" spans="2:23">
      <c r="B13" s="254"/>
      <c r="C13" s="254"/>
      <c r="D13" s="254"/>
      <c r="E13" s="254"/>
      <c r="F13" s="254"/>
      <c r="G13" s="254"/>
      <c r="H13" s="254"/>
      <c r="I13" s="254"/>
      <c r="J13" s="254"/>
      <c r="K13" s="254"/>
      <c r="L13" s="254"/>
      <c r="M13" s="254"/>
      <c r="N13" s="254"/>
      <c r="O13" s="254"/>
      <c r="P13" s="254"/>
      <c r="Q13" s="254"/>
      <c r="R13" s="254"/>
      <c r="S13" s="254"/>
      <c r="T13" s="254"/>
      <c r="U13" s="254"/>
      <c r="V13" s="254"/>
      <c r="W13" s="254"/>
    </row>
    <row r="14" spans="2:23">
      <c r="B14" s="8" t="s">
        <v>90</v>
      </c>
      <c r="C14" s="7">
        <v>2009</v>
      </c>
    </row>
    <row r="15" spans="2:23">
      <c r="B15" s="8" t="s">
        <v>26</v>
      </c>
      <c r="C15" s="7" t="s">
        <v>125</v>
      </c>
    </row>
    <row r="16" spans="2:23">
      <c r="B16" s="8" t="s">
        <v>27</v>
      </c>
      <c r="C16" s="120">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6" thickBot="1">
      <c r="B24" s="8" t="s">
        <v>87</v>
      </c>
      <c r="C24" s="124" t="s">
        <v>89</v>
      </c>
    </row>
    <row r="25" spans="1:23">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6" thickBot="1">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6" thickBot="1">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6" thickBot="1">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6" thickBot="1">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6" thickBot="1">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6" thickBot="1">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6" thickBot="1">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6" thickBot="1">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6" thickBot="1">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6" thickBot="1">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6" thickBot="1">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6" thickBot="1">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6" thickBot="1">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6" thickBot="1">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6" thickBot="1">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6" thickBot="1">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6" thickBot="1">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6" thickBot="1">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6" thickBot="1">
      <c r="A47" s="108"/>
      <c r="B47" s="116"/>
      <c r="C47" s="117"/>
      <c r="D47" s="111"/>
      <c r="E47" s="112"/>
      <c r="F47" s="113"/>
      <c r="G47" s="111"/>
      <c r="H47" s="112"/>
      <c r="I47" s="114"/>
      <c r="J47" s="115"/>
      <c r="K47" s="112"/>
      <c r="L47" s="113"/>
      <c r="M47" s="111"/>
      <c r="N47" s="112"/>
      <c r="O47" s="114"/>
      <c r="P47" s="115"/>
      <c r="Q47" s="112"/>
      <c r="R47" s="113"/>
      <c r="S47" s="111"/>
      <c r="T47" s="112"/>
      <c r="U47" s="114"/>
    </row>
    <row r="48" spans="1:23">
      <c r="A48" s="101"/>
      <c r="B48" s="118"/>
      <c r="C48" s="119"/>
      <c r="D48" s="60"/>
      <c r="E48" s="61"/>
      <c r="F48" s="104"/>
      <c r="G48" s="60"/>
      <c r="H48" s="61"/>
      <c r="I48" s="62"/>
      <c r="J48" s="105"/>
      <c r="K48" s="61"/>
      <c r="L48" s="104"/>
      <c r="M48" s="60"/>
      <c r="N48" s="61"/>
      <c r="O48" s="62"/>
      <c r="P48" s="105"/>
      <c r="Q48" s="61"/>
      <c r="R48" s="104"/>
      <c r="S48" s="60"/>
      <c r="T48" s="61"/>
      <c r="U48" s="62"/>
    </row>
    <row r="49" spans="1:49">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6" thickBot="1">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5.15" customHeight="1">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c r="A83" s="83"/>
      <c r="B83" s="56"/>
    </row>
    <row r="84" spans="1:49" s="38" customFormat="1">
      <c r="A84" s="58"/>
      <c r="B84" s="51"/>
      <c r="AJ84" s="39"/>
    </row>
    <row r="85" spans="1:49" s="38" customFormat="1">
      <c r="A85" s="124"/>
      <c r="B85" s="8" t="s">
        <v>88</v>
      </c>
      <c r="C85" s="124" t="s">
        <v>89</v>
      </c>
      <c r="AJ85" s="39"/>
    </row>
    <row r="86" spans="1:49" s="38" customFormat="1">
      <c r="A86" s="124"/>
      <c r="B86" s="86"/>
      <c r="C86" s="124"/>
      <c r="AJ86" s="39"/>
    </row>
    <row r="87" spans="1:49" s="38" customFormat="1" ht="25.15" customHeight="1">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9229" r:id="rId4" name="TextBox1">
          <controlPr defaultSize="0" autoLine="0" autoPict="0" r:id="rId5">
            <anchor moveWithCells="1">
              <from>
                <xdr:col>21</xdr:col>
                <xdr:colOff>155275</xdr:colOff>
                <xdr:row>20</xdr:row>
                <xdr:rowOff>0</xdr:rowOff>
              </from>
              <to>
                <xdr:col>30</xdr:col>
                <xdr:colOff>77638</xdr:colOff>
                <xdr:row>20</xdr:row>
                <xdr:rowOff>0</xdr:rowOff>
              </to>
            </anchor>
          </controlPr>
        </control>
      </mc:Choice>
      <mc:Fallback>
        <control shapeId="9229" r:id="rId4" name="Tex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123"/>
  <sheetViews>
    <sheetView topLeftCell="A24" workbookViewId="0">
      <selection activeCell="D59" sqref="D59:U59"/>
    </sheetView>
    <sheetView workbookViewId="1"/>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30">
      <c r="B1" s="246" t="s">
        <v>24</v>
      </c>
      <c r="C1" s="247"/>
      <c r="D1" s="247"/>
      <c r="E1" s="247"/>
      <c r="F1" s="247"/>
      <c r="G1" s="247"/>
      <c r="H1" s="247"/>
      <c r="I1" s="247"/>
      <c r="J1" s="247"/>
      <c r="K1" s="247"/>
      <c r="L1" s="247"/>
      <c r="M1" s="247"/>
      <c r="N1" s="247"/>
      <c r="O1" s="247"/>
      <c r="P1" s="247"/>
      <c r="Q1" s="247"/>
      <c r="R1" s="247"/>
      <c r="S1" s="247"/>
      <c r="T1" s="247"/>
      <c r="U1" s="247"/>
      <c r="V1" s="247"/>
      <c r="W1" s="248"/>
    </row>
    <row r="2" spans="2:30">
      <c r="B2" s="249"/>
      <c r="C2" s="250"/>
      <c r="D2" s="250"/>
      <c r="E2" s="250"/>
      <c r="F2" s="250"/>
      <c r="G2" s="250"/>
      <c r="H2" s="250"/>
      <c r="I2" s="250"/>
      <c r="J2" s="250"/>
      <c r="K2" s="250"/>
      <c r="L2" s="250"/>
      <c r="M2" s="250"/>
      <c r="N2" s="250"/>
      <c r="O2" s="250"/>
      <c r="P2" s="250"/>
      <c r="Q2" s="250"/>
      <c r="R2" s="250"/>
      <c r="S2" s="250"/>
      <c r="T2" s="250"/>
      <c r="U2" s="250"/>
      <c r="V2" s="250"/>
      <c r="W2" s="251"/>
    </row>
    <row r="3" spans="2:30">
      <c r="B3" s="252" t="s">
        <v>91</v>
      </c>
      <c r="C3" s="253"/>
      <c r="D3" s="253"/>
      <c r="E3" s="253"/>
      <c r="F3" s="253"/>
      <c r="G3" s="253"/>
      <c r="H3" s="253"/>
      <c r="I3" s="253"/>
      <c r="J3" s="253"/>
      <c r="K3" s="253"/>
      <c r="L3" s="253"/>
      <c r="M3" s="253"/>
      <c r="N3" s="253"/>
      <c r="O3" s="253"/>
      <c r="P3" s="253"/>
      <c r="Q3" s="253"/>
      <c r="R3" s="253"/>
      <c r="S3" s="253"/>
      <c r="T3" s="253"/>
      <c r="U3" s="253"/>
      <c r="V3" s="253"/>
      <c r="W3" s="252"/>
    </row>
    <row r="4" spans="2:30">
      <c r="B4" s="252"/>
      <c r="C4" s="253"/>
      <c r="D4" s="253"/>
      <c r="E4" s="253"/>
      <c r="F4" s="253"/>
      <c r="G4" s="253"/>
      <c r="H4" s="253"/>
      <c r="I4" s="253"/>
      <c r="J4" s="253"/>
      <c r="K4" s="253"/>
      <c r="L4" s="253"/>
      <c r="M4" s="253"/>
      <c r="N4" s="253"/>
      <c r="O4" s="253"/>
      <c r="P4" s="253"/>
      <c r="Q4" s="253"/>
      <c r="R4" s="253"/>
      <c r="S4" s="253"/>
      <c r="T4" s="253"/>
      <c r="U4" s="253"/>
      <c r="V4" s="253"/>
      <c r="W4" s="252"/>
    </row>
    <row r="5" spans="2:30">
      <c r="B5" s="252"/>
      <c r="C5" s="253"/>
      <c r="D5" s="253"/>
      <c r="E5" s="253"/>
      <c r="F5" s="253"/>
      <c r="G5" s="253"/>
      <c r="H5" s="253"/>
      <c r="I5" s="253"/>
      <c r="J5" s="253"/>
      <c r="K5" s="253"/>
      <c r="L5" s="253"/>
      <c r="M5" s="253"/>
      <c r="N5" s="253"/>
      <c r="O5" s="253"/>
      <c r="P5" s="253"/>
      <c r="Q5" s="253"/>
      <c r="R5" s="253"/>
      <c r="S5" s="253"/>
      <c r="T5" s="253"/>
      <c r="U5" s="253"/>
      <c r="V5" s="253"/>
      <c r="W5" s="252"/>
    </row>
    <row r="6" spans="2:30">
      <c r="B6" s="252"/>
      <c r="C6" s="253"/>
      <c r="D6" s="253"/>
      <c r="E6" s="253"/>
      <c r="F6" s="253"/>
      <c r="G6" s="253"/>
      <c r="H6" s="253"/>
      <c r="I6" s="253"/>
      <c r="J6" s="253"/>
      <c r="K6" s="253"/>
      <c r="L6" s="253"/>
      <c r="M6" s="253"/>
      <c r="N6" s="253"/>
      <c r="O6" s="253"/>
      <c r="P6" s="253"/>
      <c r="Q6" s="253"/>
      <c r="R6" s="253"/>
      <c r="S6" s="253"/>
      <c r="T6" s="253"/>
      <c r="U6" s="253"/>
      <c r="V6" s="253"/>
      <c r="W6" s="252"/>
      <c r="AC6" s="212"/>
      <c r="AD6" s="212"/>
    </row>
    <row r="7" spans="2:30">
      <c r="B7" s="252"/>
      <c r="C7" s="253"/>
      <c r="D7" s="253"/>
      <c r="E7" s="253"/>
      <c r="F7" s="253"/>
      <c r="G7" s="253"/>
      <c r="H7" s="253"/>
      <c r="I7" s="253"/>
      <c r="J7" s="253"/>
      <c r="K7" s="253"/>
      <c r="L7" s="253"/>
      <c r="M7" s="253"/>
      <c r="N7" s="253"/>
      <c r="O7" s="253"/>
      <c r="P7" s="253"/>
      <c r="Q7" s="253"/>
      <c r="R7" s="253"/>
      <c r="S7" s="253"/>
      <c r="T7" s="253"/>
      <c r="U7" s="253"/>
      <c r="V7" s="253"/>
      <c r="W7" s="252"/>
      <c r="AC7" s="212"/>
      <c r="AD7" s="212"/>
    </row>
    <row r="8" spans="2:30">
      <c r="B8" s="252"/>
      <c r="C8" s="253"/>
      <c r="D8" s="253"/>
      <c r="E8" s="253"/>
      <c r="F8" s="253"/>
      <c r="G8" s="253"/>
      <c r="H8" s="253"/>
      <c r="I8" s="253"/>
      <c r="J8" s="253"/>
      <c r="K8" s="253"/>
      <c r="L8" s="253"/>
      <c r="M8" s="253"/>
      <c r="N8" s="253"/>
      <c r="O8" s="253"/>
      <c r="P8" s="253"/>
      <c r="Q8" s="253"/>
      <c r="R8" s="253"/>
      <c r="S8" s="253"/>
      <c r="T8" s="253"/>
      <c r="U8" s="253"/>
      <c r="V8" s="253"/>
      <c r="W8" s="252"/>
      <c r="AC8" s="212"/>
      <c r="AD8" s="212"/>
    </row>
    <row r="9" spans="2:30">
      <c r="B9" s="252"/>
      <c r="C9" s="253"/>
      <c r="D9" s="253"/>
      <c r="E9" s="253"/>
      <c r="F9" s="253"/>
      <c r="G9" s="253"/>
      <c r="H9" s="253"/>
      <c r="I9" s="253"/>
      <c r="J9" s="253"/>
      <c r="K9" s="253"/>
      <c r="L9" s="253"/>
      <c r="M9" s="253"/>
      <c r="N9" s="253"/>
      <c r="O9" s="253"/>
      <c r="P9" s="253"/>
      <c r="Q9" s="253"/>
      <c r="R9" s="253"/>
      <c r="S9" s="253"/>
      <c r="T9" s="253"/>
      <c r="U9" s="253"/>
      <c r="V9" s="253"/>
      <c r="W9" s="252"/>
      <c r="AC9" s="212"/>
      <c r="AD9" s="212"/>
    </row>
    <row r="10" spans="2:30">
      <c r="B10" s="252"/>
      <c r="C10" s="252"/>
      <c r="D10" s="252"/>
      <c r="E10" s="252"/>
      <c r="F10" s="252"/>
      <c r="G10" s="252"/>
      <c r="H10" s="252"/>
      <c r="I10" s="252"/>
      <c r="J10" s="252"/>
      <c r="K10" s="252"/>
      <c r="L10" s="252"/>
      <c r="M10" s="252"/>
      <c r="N10" s="252"/>
      <c r="O10" s="252"/>
      <c r="P10" s="252"/>
      <c r="Q10" s="252"/>
      <c r="R10" s="252"/>
      <c r="S10" s="252"/>
      <c r="T10" s="252"/>
      <c r="U10" s="252"/>
      <c r="V10" s="252"/>
      <c r="W10" s="252"/>
      <c r="AC10" s="212"/>
      <c r="AD10" s="212"/>
    </row>
    <row r="11" spans="2:30">
      <c r="B11" s="254"/>
      <c r="C11" s="254"/>
      <c r="D11" s="254"/>
      <c r="E11" s="254"/>
      <c r="F11" s="254"/>
      <c r="G11" s="254"/>
      <c r="H11" s="254"/>
      <c r="I11" s="254"/>
      <c r="J11" s="254"/>
      <c r="K11" s="254"/>
      <c r="L11" s="254"/>
      <c r="M11" s="254"/>
      <c r="N11" s="254"/>
      <c r="O11" s="254"/>
      <c r="P11" s="254"/>
      <c r="Q11" s="254"/>
      <c r="R11" s="254"/>
      <c r="S11" s="254"/>
      <c r="T11" s="254"/>
      <c r="U11" s="254"/>
      <c r="V11" s="254"/>
      <c r="W11" s="254"/>
      <c r="AC11" s="212"/>
      <c r="AD11" s="212"/>
    </row>
    <row r="12" spans="2:30">
      <c r="B12" s="254"/>
      <c r="C12" s="254"/>
      <c r="D12" s="254"/>
      <c r="E12" s="254"/>
      <c r="F12" s="254"/>
      <c r="G12" s="254"/>
      <c r="H12" s="254"/>
      <c r="I12" s="254"/>
      <c r="J12" s="254"/>
      <c r="K12" s="254"/>
      <c r="L12" s="254"/>
      <c r="M12" s="254"/>
      <c r="N12" s="254"/>
      <c r="O12" s="254"/>
      <c r="P12" s="254"/>
      <c r="Q12" s="254"/>
      <c r="R12" s="254"/>
      <c r="S12" s="254"/>
      <c r="T12" s="254"/>
      <c r="U12" s="254"/>
      <c r="V12" s="254"/>
      <c r="W12" s="254"/>
      <c r="AC12" s="212"/>
      <c r="AD12" s="212"/>
    </row>
    <row r="13" spans="2:30">
      <c r="B13" s="254"/>
      <c r="C13" s="254"/>
      <c r="D13" s="254"/>
      <c r="E13" s="254"/>
      <c r="F13" s="254"/>
      <c r="G13" s="254"/>
      <c r="H13" s="254"/>
      <c r="I13" s="254"/>
      <c r="J13" s="254"/>
      <c r="K13" s="254"/>
      <c r="L13" s="254"/>
      <c r="M13" s="254"/>
      <c r="N13" s="254"/>
      <c r="O13" s="254"/>
      <c r="P13" s="254"/>
      <c r="Q13" s="254"/>
      <c r="R13" s="254"/>
      <c r="S13" s="254"/>
      <c r="T13" s="254"/>
      <c r="U13" s="254"/>
      <c r="V13" s="254"/>
      <c r="W13" s="254"/>
      <c r="AC13" s="212"/>
      <c r="AD13" s="212"/>
    </row>
    <row r="14" spans="2:30">
      <c r="B14" s="8" t="s">
        <v>90</v>
      </c>
      <c r="C14" s="7">
        <v>2014</v>
      </c>
      <c r="AC14" s="212"/>
      <c r="AD14" s="212"/>
    </row>
    <row r="15" spans="2:30">
      <c r="B15" s="8" t="s">
        <v>26</v>
      </c>
      <c r="C15" s="7" t="s">
        <v>127</v>
      </c>
      <c r="AC15" s="212"/>
      <c r="AD15" s="212"/>
    </row>
    <row r="16" spans="2:30">
      <c r="B16" s="8" t="s">
        <v>27</v>
      </c>
      <c r="C16" s="120">
        <v>41781</v>
      </c>
      <c r="D16" t="s">
        <v>35</v>
      </c>
      <c r="AC16" s="212"/>
      <c r="AD16" s="212"/>
    </row>
    <row r="17" spans="1:30">
      <c r="B17" s="8"/>
      <c r="AC17" s="212"/>
      <c r="AD17" s="212"/>
    </row>
    <row r="18" spans="1:30">
      <c r="B18" s="8"/>
      <c r="D18" s="213" t="s">
        <v>219</v>
      </c>
    </row>
    <row r="19" spans="1:30">
      <c r="B19" s="8" t="s">
        <v>15</v>
      </c>
      <c r="C19" s="199">
        <f>COUNT(A33:A57)</f>
        <v>7</v>
      </c>
      <c r="D19" s="198"/>
      <c r="E19" s="198" t="s">
        <v>37</v>
      </c>
    </row>
    <row r="20" spans="1:30">
      <c r="B20" s="8" t="s">
        <v>29</v>
      </c>
      <c r="C20" s="200"/>
      <c r="D20" s="200"/>
    </row>
    <row r="21" spans="1:30" ht="18.350000000000001">
      <c r="B21" s="8" t="s">
        <v>29</v>
      </c>
      <c r="C21" s="200"/>
      <c r="D21" s="200"/>
      <c r="E21" s="232"/>
      <c r="I21" s="232"/>
    </row>
    <row r="22" spans="1:30">
      <c r="B22" s="8" t="s">
        <v>29</v>
      </c>
      <c r="C22" s="7"/>
      <c r="D22" s="200"/>
      <c r="F22" s="231"/>
      <c r="K22" s="241"/>
      <c r="L22" s="241"/>
      <c r="M22" s="241"/>
    </row>
    <row r="23" spans="1:30" ht="18.350000000000001">
      <c r="B23" s="8" t="s">
        <v>29</v>
      </c>
      <c r="C23" s="7"/>
      <c r="D23" s="201"/>
      <c r="G23" s="202"/>
    </row>
    <row r="24" spans="1:30" ht="18.350000000000001">
      <c r="B24" s="8" t="s">
        <v>29</v>
      </c>
      <c r="C24" s="7"/>
      <c r="D24" s="201"/>
      <c r="G24" s="202"/>
    </row>
    <row r="25" spans="1:30" ht="18.350000000000001">
      <c r="B25" s="8" t="s">
        <v>29</v>
      </c>
      <c r="C25" s="7"/>
      <c r="D25" s="201"/>
      <c r="G25" s="202"/>
      <c r="H25" s="202"/>
    </row>
    <row r="26" spans="1:30">
      <c r="C26" s="10"/>
    </row>
    <row r="27" spans="1:30">
      <c r="B27" s="8" t="s">
        <v>3</v>
      </c>
      <c r="C27" s="10">
        <f>COUNT(D62:U62)</f>
        <v>8</v>
      </c>
      <c r="D27" t="s">
        <v>36</v>
      </c>
      <c r="E27" t="s">
        <v>37</v>
      </c>
    </row>
    <row r="28" spans="1:30">
      <c r="B28" s="8" t="s">
        <v>23</v>
      </c>
      <c r="C28" s="1">
        <f>IF(Races_Sailed&gt;6,1,0)</f>
        <v>1</v>
      </c>
      <c r="D28" t="s">
        <v>36</v>
      </c>
      <c r="E28" t="s">
        <v>37</v>
      </c>
    </row>
    <row r="29" spans="1:30" ht="13.6" thickBot="1">
      <c r="B29" s="8" t="s">
        <v>87</v>
      </c>
      <c r="C29" s="124" t="s">
        <v>89</v>
      </c>
    </row>
    <row r="30" spans="1:30">
      <c r="D30" s="69" t="s">
        <v>17</v>
      </c>
      <c r="E30" s="70"/>
      <c r="F30" s="70"/>
      <c r="G30" s="69" t="s">
        <v>18</v>
      </c>
      <c r="H30" s="70"/>
      <c r="I30" s="77"/>
      <c r="J30" s="70" t="s">
        <v>19</v>
      </c>
      <c r="K30" s="70"/>
      <c r="L30" s="70"/>
      <c r="M30" s="69" t="s">
        <v>20</v>
      </c>
      <c r="N30" s="70"/>
      <c r="O30" s="77"/>
      <c r="P30" s="70" t="s">
        <v>21</v>
      </c>
      <c r="Q30" s="70"/>
      <c r="R30" s="70"/>
      <c r="S30" s="78" t="s">
        <v>22</v>
      </c>
      <c r="T30" s="71"/>
      <c r="U30" s="72"/>
    </row>
    <row r="31" spans="1:30" ht="29.9" customHeight="1" thickBot="1">
      <c r="A31" s="255" t="s">
        <v>215</v>
      </c>
      <c r="B31" s="255"/>
      <c r="C31" s="256"/>
      <c r="D31" s="73">
        <v>1</v>
      </c>
      <c r="E31" s="58">
        <v>2</v>
      </c>
      <c r="F31" s="58">
        <v>3</v>
      </c>
      <c r="G31" s="73">
        <v>1</v>
      </c>
      <c r="H31" s="58">
        <v>2</v>
      </c>
      <c r="I31" s="74">
        <v>3</v>
      </c>
      <c r="J31" s="58">
        <v>1</v>
      </c>
      <c r="K31" s="58">
        <v>2</v>
      </c>
      <c r="L31" s="58">
        <v>3</v>
      </c>
      <c r="M31" s="73">
        <v>1</v>
      </c>
      <c r="N31" s="58">
        <v>2</v>
      </c>
      <c r="O31" s="74">
        <v>3</v>
      </c>
      <c r="P31" s="58">
        <v>1</v>
      </c>
      <c r="Q31" s="58">
        <v>2</v>
      </c>
      <c r="R31" s="58">
        <v>3</v>
      </c>
      <c r="S31" s="73">
        <v>1</v>
      </c>
      <c r="T31" s="58">
        <v>2</v>
      </c>
      <c r="U31" s="74">
        <v>3</v>
      </c>
      <c r="V31" s="1"/>
      <c r="W31" s="1"/>
    </row>
    <row r="32" spans="1:30" ht="13.6" thickBot="1">
      <c r="A32" s="91" t="s">
        <v>75</v>
      </c>
      <c r="B32" s="92" t="s">
        <v>74</v>
      </c>
      <c r="C32" s="92" t="s">
        <v>76</v>
      </c>
      <c r="D32" s="125">
        <f>C16</f>
        <v>41781</v>
      </c>
      <c r="E32" s="126">
        <f>D32</f>
        <v>41781</v>
      </c>
      <c r="F32" s="127">
        <f>E32</f>
        <v>41781</v>
      </c>
      <c r="G32" s="128">
        <f>F32+7</f>
        <v>41788</v>
      </c>
      <c r="H32" s="126">
        <f>G32</f>
        <v>41788</v>
      </c>
      <c r="I32" s="129">
        <f>H32</f>
        <v>41788</v>
      </c>
      <c r="J32" s="125">
        <v>41797</v>
      </c>
      <c r="K32" s="126">
        <f>J32</f>
        <v>41797</v>
      </c>
      <c r="L32" s="127">
        <f>K32</f>
        <v>41797</v>
      </c>
      <c r="M32" s="125">
        <v>41802</v>
      </c>
      <c r="N32" s="126">
        <f>M32</f>
        <v>41802</v>
      </c>
      <c r="O32" s="129">
        <f>N32</f>
        <v>41802</v>
      </c>
      <c r="P32" s="125">
        <f>O32+7</f>
        <v>41809</v>
      </c>
      <c r="Q32" s="126">
        <f>P32</f>
        <v>41809</v>
      </c>
      <c r="R32" s="127">
        <f>Q32</f>
        <v>41809</v>
      </c>
      <c r="S32" s="125">
        <f>R32+7</f>
        <v>41816</v>
      </c>
      <c r="T32" s="126">
        <f>S32</f>
        <v>41816</v>
      </c>
      <c r="U32" s="129">
        <f>T32</f>
        <v>41816</v>
      </c>
      <c r="V32" s="1"/>
      <c r="W32" s="1"/>
    </row>
    <row r="33" spans="1:22" ht="13.6" thickBot="1">
      <c r="A33" s="87">
        <v>484</v>
      </c>
      <c r="B33" s="81" t="s">
        <v>13</v>
      </c>
      <c r="C33" s="82" t="s">
        <v>94</v>
      </c>
      <c r="D33" s="60">
        <f>IF(AND(COUNT($A33),'from RC spring'!B$6&gt;0),IFERROR(MATCH($A33,'from RC spring'!B$7:B$24,0),"dnc"),"")</f>
        <v>3</v>
      </c>
      <c r="E33" s="60" t="str">
        <f>IF(AND(COUNT($A33),'from RC spring'!C$6&gt;0),IFERROR(MATCH($A33,'from RC spring'!C$7:C$24,0),"dnc"),"")</f>
        <v/>
      </c>
      <c r="F33" s="60" t="str">
        <f>IF(AND(COUNT($A33),'from RC spring'!D$6&gt;0),IFERROR(MATCH($A33,'from RC spring'!D$7:D$24,0),"dnc"),"")</f>
        <v/>
      </c>
      <c r="G33" s="60">
        <f>IF(AND(COUNT($A33),'from RC spring'!E$6&gt;0),IFERROR(MATCH($A33,'from RC spring'!E$7:E$24,0),"dnc"),"")</f>
        <v>4</v>
      </c>
      <c r="H33" s="60" t="str">
        <f>IF(AND(COUNT($A33),'from RC spring'!F$6&gt;0),IFERROR(MATCH($A33,'from RC spring'!F$7:F$24,0),"dnc"),"")</f>
        <v/>
      </c>
      <c r="I33" s="60" t="str">
        <f>IF(AND(COUNT($A33),'from RC spring'!G$6&gt;0),IFERROR(MATCH($A33,'from RC spring'!G$7:G$24,0),"dnc"),"")</f>
        <v/>
      </c>
      <c r="J33" s="60">
        <v>5</v>
      </c>
      <c r="K33" s="60">
        <v>6</v>
      </c>
      <c r="L33" s="60">
        <v>6</v>
      </c>
      <c r="M33" s="60">
        <f>IF(AND(COUNT($A33),'from RC spring'!K$6&gt;0),IFERROR(MATCH($A33,'from RC spring'!K$7:K$24,0),"dnc"),"")</f>
        <v>6</v>
      </c>
      <c r="N33" s="60" t="str">
        <f>IF(AND(COUNT($A33),'from RC spring'!L$6&gt;0),IFERROR(MATCH($A33,'from RC spring'!L$7:L$24,0),"dnc"),"")</f>
        <v>dnc</v>
      </c>
      <c r="O33" s="60" t="str">
        <f>IF(AND(COUNT($A33),'from RC spring'!M$6&gt;0),IFERROR(MATCH($A33,'from RC spring'!M$7:M$24,0),"dnc"),"")</f>
        <v>dnc</v>
      </c>
      <c r="P33" s="60" t="str">
        <f>IF(AND(COUNT($A33),'from RC spring'!N$6&gt;0),IFERROR(MATCH($A33,'from RC spring'!N$7:N$24,0),"dnc"),"")</f>
        <v/>
      </c>
      <c r="Q33" s="60" t="str">
        <f>IF(AND(COUNT($A33),'from RC spring'!O$6&gt;0),IFERROR(MATCH($A33,'from RC spring'!O$7:O$24,0),"dnc"),"")</f>
        <v/>
      </c>
      <c r="R33" s="60" t="str">
        <f>IF(AND(COUNT($A33),'from RC spring'!P$6&gt;0),IFERROR(MATCH($A33,'from RC spring'!P$7:P$24,0),"dnc"),"")</f>
        <v/>
      </c>
      <c r="S33" s="60" t="str">
        <f>IF(AND(COUNT($A33),'from RC spring'!Q$6&gt;0),IFERROR(MATCH($A33,'from RC spring'!Q$7:Q$24,0),"dnc"),"")</f>
        <v/>
      </c>
      <c r="T33" s="60" t="str">
        <f>IF(AND(COUNT($A33),'from RC spring'!R$6&gt;0),IFERROR(MATCH($A33,'from RC spring'!R$7:R$24,0),"dnc"),"")</f>
        <v/>
      </c>
      <c r="U33" s="60" t="str">
        <f>IF(AND(COUNT($A33),'from RC spring'!S$6&gt;0),IFERROR(MATCH($A33,'from RC spring'!S$7:S$24,0),"dnc"),"")</f>
        <v/>
      </c>
      <c r="V33" t="str">
        <f t="shared" ref="V33:V51" si="0">IF(B33=0,"",B33)</f>
        <v>Jolly Mon</v>
      </c>
    </row>
    <row r="34" spans="1:22" ht="13.6" thickBot="1">
      <c r="A34" s="87">
        <v>485</v>
      </c>
      <c r="B34" s="81" t="s">
        <v>12</v>
      </c>
      <c r="C34" s="82" t="s">
        <v>220</v>
      </c>
      <c r="D34" s="60">
        <f>IF(AND(COUNT($A34),'from RC spring'!B$6&gt;0),IFERROR(MATCH($A34,'from RC spring'!B$7:B$24,0),"dnc"),"")</f>
        <v>4</v>
      </c>
      <c r="E34" s="60" t="str">
        <f>IF(AND(COUNT($A34),'from RC spring'!C$6&gt;0),IFERROR(MATCH($A34,'from RC spring'!C$7:C$24,0),"dnc"),"")</f>
        <v/>
      </c>
      <c r="F34" s="60" t="str">
        <f>IF(AND(COUNT($A34),'from RC spring'!D$6&gt;0),IFERROR(MATCH($A34,'from RC spring'!D$7:D$24,0),"dnc"),"")</f>
        <v/>
      </c>
      <c r="G34" s="60">
        <f>IF(AND(COUNT($A34),'from RC spring'!E$6&gt;0),IFERROR(MATCH($A34,'from RC spring'!E$7:E$24,0),"dnc"),"")</f>
        <v>2</v>
      </c>
      <c r="H34" s="60" t="str">
        <f>IF(AND(COUNT($A34),'from RC spring'!F$6&gt;0),IFERROR(MATCH($A34,'from RC spring'!F$7:F$24,0),"dnc"),"")</f>
        <v/>
      </c>
      <c r="I34" s="60" t="str">
        <f>IF(AND(COUNT($A34),'from RC spring'!G$6&gt;0),IFERROR(MATCH($A34,'from RC spring'!G$7:G$24,0),"dnc"),"")</f>
        <v/>
      </c>
      <c r="J34" s="60">
        <v>2</v>
      </c>
      <c r="K34" s="60">
        <v>2</v>
      </c>
      <c r="L34" s="60">
        <v>3</v>
      </c>
      <c r="M34" s="60">
        <f>IF(AND(COUNT($A34),'from RC spring'!K$6&gt;0),IFERROR(MATCH($A34,'from RC spring'!K$7:K$24,0),"dnc"),"")</f>
        <v>3</v>
      </c>
      <c r="N34" s="60">
        <f>IF(AND(COUNT($A34),'from RC spring'!L$6&gt;0),IFERROR(MATCH($A34,'from RC spring'!L$7:L$24,0),"dnc"),"")</f>
        <v>4</v>
      </c>
      <c r="O34" s="60">
        <f>IF(AND(COUNT($A34),'from RC spring'!M$6&gt;0),IFERROR(MATCH($A34,'from RC spring'!M$7:M$24,0),"dnc"),"")</f>
        <v>4</v>
      </c>
      <c r="P34" s="60" t="str">
        <f>IF(AND(COUNT($A34),'from RC spring'!N$6&gt;0),IFERROR(MATCH($A34,'from RC spring'!N$7:N$24,0),"dnc"),"")</f>
        <v/>
      </c>
      <c r="Q34" s="60" t="str">
        <f>IF(AND(COUNT($A34),'from RC spring'!O$6&gt;0),IFERROR(MATCH($A34,'from RC spring'!O$7:O$24,0),"dnc"),"")</f>
        <v/>
      </c>
      <c r="R34" s="60" t="str">
        <f>IF(AND(COUNT($A34),'from RC spring'!P$6&gt;0),IFERROR(MATCH($A34,'from RC spring'!P$7:P$24,0),"dnc"),"")</f>
        <v/>
      </c>
      <c r="S34" s="60" t="str">
        <f>IF(AND(COUNT($A34),'from RC spring'!Q$6&gt;0),IFERROR(MATCH($A34,'from RC spring'!Q$7:Q$24,0),"dnc"),"")</f>
        <v/>
      </c>
      <c r="T34" s="60" t="str">
        <f>IF(AND(COUNT($A34),'from RC spring'!R$6&gt;0),IFERROR(MATCH($A34,'from RC spring'!R$7:R$24,0),"dnc"),"")</f>
        <v/>
      </c>
      <c r="U34" s="60" t="str">
        <f>IF(AND(COUNT($A34),'from RC spring'!S$6&gt;0),IFERROR(MATCH($A34,'from RC spring'!S$7:S$24,0),"dnc"),"")</f>
        <v/>
      </c>
      <c r="V34" t="str">
        <f t="shared" si="0"/>
        <v>Argo III</v>
      </c>
    </row>
    <row r="35" spans="1:22" ht="13.6" thickBot="1">
      <c r="A35" s="87">
        <v>588</v>
      </c>
      <c r="B35" s="81" t="s">
        <v>30</v>
      </c>
      <c r="C35" s="82" t="s">
        <v>229</v>
      </c>
      <c r="D35" s="60" t="str">
        <f>IF(AND(COUNT($A35),'from RC spring'!B$6&gt;0),IFERROR(MATCH($A35,'from RC spring'!B$7:B$24,0),"dnc"),"")</f>
        <v>dnc</v>
      </c>
      <c r="E35" s="60" t="str">
        <f>IF(AND(COUNT($A35),'from RC spring'!C$6&gt;0),IFERROR(MATCH($A35,'from RC spring'!C$7:C$24,0),"dnc"),"")</f>
        <v/>
      </c>
      <c r="F35" s="60" t="str">
        <f>IF(AND(COUNT($A35),'from RC spring'!D$6&gt;0),IFERROR(MATCH($A35,'from RC spring'!D$7:D$24,0),"dnc"),"")</f>
        <v/>
      </c>
      <c r="G35" s="60" t="str">
        <f>IF(AND(COUNT($A35),'from RC spring'!E$6&gt;0),IFERROR(MATCH($A35,'from RC spring'!E$7:E$24,0),"dnc"),"")</f>
        <v>dnc</v>
      </c>
      <c r="H35" s="60" t="str">
        <f>IF(AND(COUNT($A35),'from RC spring'!F$6&gt;0),IFERROR(MATCH($A35,'from RC spring'!F$7:F$24,0),"dnc"),"")</f>
        <v/>
      </c>
      <c r="I35" s="60" t="str">
        <f>IF(AND(COUNT($A35),'from RC spring'!G$6&gt;0),IFERROR(MATCH($A35,'from RC spring'!G$7:G$24,0),"dnc"),"")</f>
        <v/>
      </c>
      <c r="J35" s="60">
        <v>4</v>
      </c>
      <c r="K35" s="60">
        <v>4</v>
      </c>
      <c r="L35" s="60">
        <v>4</v>
      </c>
      <c r="M35" s="60">
        <f>IF(AND(COUNT($A35),'from RC spring'!K$6&gt;0),IFERROR(MATCH($A35,'from RC spring'!K$7:K$24,0),"dnc"),"")</f>
        <v>5</v>
      </c>
      <c r="N35" s="60">
        <f>IF(AND(COUNT($A35),'from RC spring'!L$6&gt;0),IFERROR(MATCH($A35,'from RC spring'!L$7:L$24,0),"dnc"),"")</f>
        <v>2</v>
      </c>
      <c r="O35" s="60">
        <f>IF(AND(COUNT($A35),'from RC spring'!M$6&gt;0),IFERROR(MATCH($A35,'from RC spring'!M$7:M$24,0),"dnc"),"")</f>
        <v>3</v>
      </c>
      <c r="P35" s="60" t="str">
        <f>IF(AND(COUNT($A35),'from RC spring'!N$6&gt;0),IFERROR(MATCH($A35,'from RC spring'!N$7:N$24,0),"dnc"),"")</f>
        <v/>
      </c>
      <c r="Q35" s="60" t="str">
        <f>IF(AND(COUNT($A35),'from RC spring'!O$6&gt;0),IFERROR(MATCH($A35,'from RC spring'!O$7:O$24,0),"dnc"),"")</f>
        <v/>
      </c>
      <c r="R35" s="60" t="str">
        <f>IF(AND(COUNT($A35),'from RC spring'!P$6&gt;0),IFERROR(MATCH($A35,'from RC spring'!P$7:P$24,0),"dnc"),"")</f>
        <v/>
      </c>
      <c r="S35" s="60" t="str">
        <f>IF(AND(COUNT($A35),'from RC spring'!Q$6&gt;0),IFERROR(MATCH($A35,'from RC spring'!Q$7:Q$24,0),"dnc"),"")</f>
        <v/>
      </c>
      <c r="T35" s="60" t="str">
        <f>IF(AND(COUNT($A35),'from RC spring'!R$6&gt;0),IFERROR(MATCH($A35,'from RC spring'!R$7:R$24,0),"dnc"),"")</f>
        <v/>
      </c>
      <c r="U35" s="60" t="str">
        <f>IF(AND(COUNT($A35),'from RC spring'!S$6&gt;0),IFERROR(MATCH($A35,'from RC spring'!S$7:S$24,0),"dnc"),"")</f>
        <v/>
      </c>
      <c r="V35" t="str">
        <f t="shared" si="0"/>
        <v>Gallant Fox</v>
      </c>
    </row>
    <row r="36" spans="1:22" ht="13.6" thickBot="1">
      <c r="A36" s="87">
        <v>591</v>
      </c>
      <c r="B36" s="81" t="s">
        <v>199</v>
      </c>
      <c r="C36" s="82" t="s">
        <v>44</v>
      </c>
      <c r="D36" s="60" t="str">
        <f>IF(AND(COUNT($A36),'from RC spring'!B$6&gt;0),IFERROR(MATCH($A36,'from RC spring'!B$7:B$24,0),"dnc"),"")</f>
        <v>dnc</v>
      </c>
      <c r="E36" s="60" t="str">
        <f>IF(AND(COUNT($A36),'from RC spring'!C$6&gt;0),IFERROR(MATCH($A36,'from RC spring'!C$7:C$24,0),"dnc"),"")</f>
        <v/>
      </c>
      <c r="F36" s="60" t="str">
        <f>IF(AND(COUNT($A36),'from RC spring'!D$6&gt;0),IFERROR(MATCH($A36,'from RC spring'!D$7:D$24,0),"dnc"),"")</f>
        <v/>
      </c>
      <c r="G36" s="60">
        <f>IF(AND(COUNT($A36),'from RC spring'!E$6&gt;0),IFERROR(MATCH($A36,'from RC spring'!E$7:E$24,0),"dnc"),"")</f>
        <v>6</v>
      </c>
      <c r="H36" s="60" t="str">
        <f>IF(AND(COUNT($A36),'from RC spring'!F$6&gt;0),IFERROR(MATCH($A36,'from RC spring'!F$7:F$24,0),"dnc"),"")</f>
        <v/>
      </c>
      <c r="I36" s="60" t="str">
        <f>IF(AND(COUNT($A36),'from RC spring'!G$6&gt;0),IFERROR(MATCH($A36,'from RC spring'!G$7:G$24,0),"dnc"),"")</f>
        <v/>
      </c>
      <c r="J36" s="60">
        <v>5</v>
      </c>
      <c r="K36" s="60">
        <v>5</v>
      </c>
      <c r="L36" s="60">
        <v>5</v>
      </c>
      <c r="M36" s="60" t="str">
        <f>IF(AND(COUNT($A36),'from RC spring'!K$6&gt;0),IFERROR(MATCH($A36,'from RC spring'!K$7:K$24,0),"dnc"),"")</f>
        <v>dnc</v>
      </c>
      <c r="N36" s="60" t="str">
        <f>IF(AND(COUNT($A36),'from RC spring'!L$6&gt;0),IFERROR(MATCH($A36,'from RC spring'!L$7:L$24,0),"dnc"),"")</f>
        <v>dnc</v>
      </c>
      <c r="O36" s="60" t="str">
        <f>IF(AND(COUNT($A36),'from RC spring'!M$6&gt;0),IFERROR(MATCH($A36,'from RC spring'!M$7:M$24,0),"dnc"),"")</f>
        <v>dnc</v>
      </c>
      <c r="P36" s="60" t="str">
        <f>IF(AND(COUNT($A36),'from RC spring'!N$6&gt;0),IFERROR(MATCH($A36,'from RC spring'!N$7:N$24,0),"dnc"),"")</f>
        <v/>
      </c>
      <c r="Q36" s="60" t="str">
        <f>IF(AND(COUNT($A36),'from RC spring'!O$6&gt;0),IFERROR(MATCH($A36,'from RC spring'!O$7:O$24,0),"dnc"),"")</f>
        <v/>
      </c>
      <c r="R36" s="60" t="str">
        <f>IF(AND(COUNT($A36),'from RC spring'!P$6&gt;0),IFERROR(MATCH($A36,'from RC spring'!P$7:P$24,0),"dnc"),"")</f>
        <v/>
      </c>
      <c r="S36" s="60" t="str">
        <f>IF(AND(COUNT($A36),'from RC spring'!Q$6&gt;0),IFERROR(MATCH($A36,'from RC spring'!Q$7:Q$24,0),"dnc"),"")</f>
        <v/>
      </c>
      <c r="T36" s="60" t="str">
        <f>IF(AND(COUNT($A36),'from RC spring'!R$6&gt;0),IFERROR(MATCH($A36,'from RC spring'!R$7:R$24,0),"dnc"),"")</f>
        <v/>
      </c>
      <c r="U36" s="60" t="str">
        <f>IF(AND(COUNT($A36),'from RC spring'!S$6&gt;0),IFERROR(MATCH($A36,'from RC spring'!S$7:S$24,0),"dnc"),"")</f>
        <v/>
      </c>
      <c r="V36" t="str">
        <f t="shared" si="0"/>
        <v>Shamrock VI</v>
      </c>
    </row>
    <row r="37" spans="1:22" ht="13.6" thickBot="1">
      <c r="A37" s="87">
        <v>667</v>
      </c>
      <c r="B37" s="79" t="s">
        <v>203</v>
      </c>
      <c r="C37" s="80" t="s">
        <v>223</v>
      </c>
      <c r="D37" s="60">
        <f>IF(AND(COUNT($A37),'from RC spring'!B$6&gt;0),IFERROR(MATCH($A37,'from RC spring'!B$7:B$24,0),"dnc"),"")</f>
        <v>2</v>
      </c>
      <c r="E37" s="60" t="str">
        <f>IF(AND(COUNT($A37),'from RC spring'!C$6&gt;0),IFERROR(MATCH($A37,'from RC spring'!C$7:C$24,0),"dnc"),"")</f>
        <v/>
      </c>
      <c r="F37" s="60" t="str">
        <f>IF(AND(COUNT($A37),'from RC spring'!D$6&gt;0),IFERROR(MATCH($A37,'from RC spring'!D$7:D$24,0),"dnc"),"")</f>
        <v/>
      </c>
      <c r="G37" s="60">
        <f>IF(AND(COUNT($A37),'from RC spring'!E$6&gt;0),IFERROR(MATCH($A37,'from RC spring'!E$7:E$24,0),"dnc"),"")</f>
        <v>3</v>
      </c>
      <c r="H37" s="60" t="str">
        <f>IF(AND(COUNT($A37),'from RC spring'!F$6&gt;0),IFERROR(MATCH($A37,'from RC spring'!F$7:F$24,0),"dnc"),"")</f>
        <v/>
      </c>
      <c r="I37" s="60" t="str">
        <f>IF(AND(COUNT($A37),'from RC spring'!G$6&gt;0),IFERROR(MATCH($A37,'from RC spring'!G$7:G$24,0),"dnc"),"")</f>
        <v/>
      </c>
      <c r="J37" s="60">
        <v>2</v>
      </c>
      <c r="K37" s="60">
        <v>3</v>
      </c>
      <c r="L37" s="60">
        <v>3</v>
      </c>
      <c r="M37" s="60">
        <f>IF(AND(COUNT($A37),'from RC spring'!K$6&gt;0),IFERROR(MATCH($A37,'from RC spring'!K$7:K$24,0),"dnc"),"")</f>
        <v>4</v>
      </c>
      <c r="N37" s="60">
        <f>IF(AND(COUNT($A37),'from RC spring'!L$6&gt;0),IFERROR(MATCH($A37,'from RC spring'!L$7:L$24,0),"dnc"),"")</f>
        <v>5</v>
      </c>
      <c r="O37" s="60">
        <f>IF(AND(COUNT($A37),'from RC spring'!M$6&gt;0),IFERROR(MATCH($A37,'from RC spring'!M$7:M$24,0),"dnc"),"")</f>
        <v>5</v>
      </c>
      <c r="P37" s="60" t="str">
        <f>IF(AND(COUNT($A37),'from RC spring'!N$6&gt;0),IFERROR(MATCH($A37,'from RC spring'!N$7:N$24,0),"dnc"),"")</f>
        <v/>
      </c>
      <c r="Q37" s="60" t="str">
        <f>IF(AND(COUNT($A37),'from RC spring'!O$6&gt;0),IFERROR(MATCH($A37,'from RC spring'!O$7:O$24,0),"dnc"),"")</f>
        <v/>
      </c>
      <c r="R37" s="60" t="str">
        <f>IF(AND(COUNT($A37),'from RC spring'!P$6&gt;0),IFERROR(MATCH($A37,'from RC spring'!P$7:P$24,0),"dnc"),"")</f>
        <v/>
      </c>
      <c r="S37" s="60" t="str">
        <f>IF(AND(COUNT($A37),'from RC spring'!Q$6&gt;0),IFERROR(MATCH($A37,'from RC spring'!Q$7:Q$24,0),"dnc"),"")</f>
        <v/>
      </c>
      <c r="T37" s="60" t="str">
        <f>IF(AND(COUNT($A37),'from RC spring'!R$6&gt;0),IFERROR(MATCH($A37,'from RC spring'!R$7:R$24,0),"dnc"),"")</f>
        <v/>
      </c>
      <c r="U37" s="60" t="str">
        <f>IF(AND(COUNT($A37),'from RC spring'!S$6&gt;0),IFERROR(MATCH($A37,'from RC spring'!S$7:S$24,0),"dnc"),"")</f>
        <v/>
      </c>
      <c r="V37" s="241" t="str">
        <f t="shared" si="0"/>
        <v>Pressure</v>
      </c>
    </row>
    <row r="38" spans="1:22" ht="13.6" thickBot="1">
      <c r="A38" s="87">
        <v>1151</v>
      </c>
      <c r="B38" s="81" t="s">
        <v>57</v>
      </c>
      <c r="C38" s="82" t="s">
        <v>42</v>
      </c>
      <c r="D38" s="60" t="str">
        <f>IF(AND(COUNT($A38),'from RC spring'!B$6&gt;0),IFERROR(MATCH($A38,'from RC spring'!B$7:B$24,0),"dnc"),"")</f>
        <v>dnc</v>
      </c>
      <c r="E38" s="60" t="str">
        <f>IF(AND(COUNT($A38),'from RC spring'!C$6&gt;0),IFERROR(MATCH($A38,'from RC spring'!C$7:C$24,0),"dnc"),"")</f>
        <v/>
      </c>
      <c r="F38" s="60" t="str">
        <f>IF(AND(COUNT($A38),'from RC spring'!D$6&gt;0),IFERROR(MATCH($A38,'from RC spring'!D$7:D$24,0),"dnc"),"")</f>
        <v/>
      </c>
      <c r="G38" s="60">
        <f>IF(AND(COUNT($A38),'from RC spring'!E$6&gt;0),IFERROR(MATCH($A38,'from RC spring'!E$7:E$24,0),"dnc"),"")</f>
        <v>1</v>
      </c>
      <c r="H38" s="60" t="str">
        <f>IF(AND(COUNT($A38),'from RC spring'!F$6&gt;0),IFERROR(MATCH($A38,'from RC spring'!F$7:F$24,0),"dnc"),"")</f>
        <v/>
      </c>
      <c r="I38" s="60" t="str">
        <f>IF(AND(COUNT($A38),'from RC spring'!G$6&gt;0),IFERROR(MATCH($A38,'from RC spring'!G$7:G$24,0),"dnc"),"")</f>
        <v/>
      </c>
      <c r="J38" s="60">
        <v>1</v>
      </c>
      <c r="K38" s="60">
        <v>1</v>
      </c>
      <c r="L38" s="60">
        <v>1</v>
      </c>
      <c r="M38" s="60">
        <f>IF(AND(COUNT($A38),'from RC spring'!K$6&gt;0),IFERROR(MATCH($A38,'from RC spring'!K$7:K$24,0),"dnc"),"")</f>
        <v>1</v>
      </c>
      <c r="N38" s="60">
        <f>IF(AND(COUNT($A38),'from RC spring'!L$6&gt;0),IFERROR(MATCH($A38,'from RC spring'!L$7:L$24,0),"dnc"),"")</f>
        <v>1</v>
      </c>
      <c r="O38" s="60">
        <f>IF(AND(COUNT($A38),'from RC spring'!M$6&gt;0),IFERROR(MATCH($A38,'from RC spring'!M$7:M$24,0),"dnc"),"")</f>
        <v>1</v>
      </c>
      <c r="P38" s="60" t="str">
        <f>IF(AND(COUNT($A38),'from RC spring'!N$6&gt;0),IFERROR(MATCH($A38,'from RC spring'!N$7:N$24,0),"dnc"),"")</f>
        <v/>
      </c>
      <c r="Q38" s="60" t="str">
        <f>IF(AND(COUNT($A38),'from RC spring'!O$6&gt;0),IFERROR(MATCH($A38,'from RC spring'!O$7:O$24,0),"dnc"),"")</f>
        <v/>
      </c>
      <c r="R38" s="60" t="str">
        <f>IF(AND(COUNT($A38),'from RC spring'!P$6&gt;0),IFERROR(MATCH($A38,'from RC spring'!P$7:P$24,0),"dnc"),"")</f>
        <v/>
      </c>
      <c r="S38" s="60" t="str">
        <f>IF(AND(COUNT($A38),'from RC spring'!Q$6&gt;0),IFERROR(MATCH($A38,'from RC spring'!Q$7:Q$24,0),"dnc"),"")</f>
        <v/>
      </c>
      <c r="T38" s="60" t="str">
        <f>IF(AND(COUNT($A38),'from RC spring'!R$6&gt;0),IFERROR(MATCH($A38,'from RC spring'!R$7:R$24,0),"dnc"),"")</f>
        <v/>
      </c>
      <c r="U38" s="60" t="str">
        <f>IF(AND(COUNT($A38),'from RC spring'!S$6&gt;0),IFERROR(MATCH($A38,'from RC spring'!S$7:S$24,0),"dnc"),"")</f>
        <v/>
      </c>
      <c r="V38" t="str">
        <f t="shared" si="0"/>
        <v>FKA</v>
      </c>
    </row>
    <row r="39" spans="1:22" ht="13.6" thickBot="1">
      <c r="A39" s="87">
        <v>1153</v>
      </c>
      <c r="B39" s="81" t="s">
        <v>226</v>
      </c>
      <c r="C39" s="82" t="s">
        <v>93</v>
      </c>
      <c r="D39" s="60">
        <f>IF(AND(COUNT($A39),'from RC spring'!B$6&gt;0),IFERROR(MATCH($A39,'from RC spring'!B$7:B$24,0),"dnc"),"")</f>
        <v>1</v>
      </c>
      <c r="E39" s="60" t="str">
        <f>IF(AND(COUNT($A39),'from RC spring'!C$6&gt;0),IFERROR(MATCH($A39,'from RC spring'!C$7:C$24,0),"dnc"),"")</f>
        <v/>
      </c>
      <c r="F39" s="60" t="str">
        <f>IF(AND(COUNT($A39),'from RC spring'!D$6&gt;0),IFERROR(MATCH($A39,'from RC spring'!D$7:D$24,0),"dnc"),"")</f>
        <v/>
      </c>
      <c r="G39" s="60">
        <f>IF(AND(COUNT($A39),'from RC spring'!E$6&gt;0),IFERROR(MATCH($A39,'from RC spring'!E$7:E$24,0),"dnc"),"")</f>
        <v>5</v>
      </c>
      <c r="H39" s="60" t="str">
        <f>IF(AND(COUNT($A39),'from RC spring'!F$6&gt;0),IFERROR(MATCH($A39,'from RC spring'!F$7:F$24,0),"dnc"),"")</f>
        <v/>
      </c>
      <c r="I39" s="60" t="str">
        <f>IF(AND(COUNT($A39),'from RC spring'!G$6&gt;0),IFERROR(MATCH($A39,'from RC spring'!G$7:G$24,0),"dnc"),"")</f>
        <v/>
      </c>
      <c r="J39" s="60">
        <v>1</v>
      </c>
      <c r="K39" s="60">
        <v>1</v>
      </c>
      <c r="L39" s="60">
        <v>2</v>
      </c>
      <c r="M39" s="60">
        <f>IF(AND(COUNT($A39),'from RC spring'!K$6&gt;0),IFERROR(MATCH($A39,'from RC spring'!K$7:K$24,0),"dnc"),"")</f>
        <v>2</v>
      </c>
      <c r="N39" s="60">
        <f>IF(AND(COUNT($A39),'from RC spring'!L$6&gt;0),IFERROR(MATCH($A39,'from RC spring'!L$7:L$24,0),"dnc"),"")</f>
        <v>3</v>
      </c>
      <c r="O39" s="60">
        <f>IF(AND(COUNT($A39),'from RC spring'!M$6&gt;0),IFERROR(MATCH($A39,'from RC spring'!M$7:M$24,0),"dnc"),"")</f>
        <v>2</v>
      </c>
      <c r="P39" s="60" t="str">
        <f>IF(AND(COUNT($A39),'from RC spring'!N$6&gt;0),IFERROR(MATCH($A39,'from RC spring'!N$7:N$24,0),"dnc"),"")</f>
        <v/>
      </c>
      <c r="Q39" s="60" t="str">
        <f>IF(AND(COUNT($A39),'from RC spring'!O$6&gt;0),IFERROR(MATCH($A39,'from RC spring'!O$7:O$24,0),"dnc"),"")</f>
        <v/>
      </c>
      <c r="R39" s="60" t="str">
        <f>IF(AND(COUNT($A39),'from RC spring'!P$6&gt;0),IFERROR(MATCH($A39,'from RC spring'!P$7:P$24,0),"dnc"),"")</f>
        <v/>
      </c>
      <c r="S39" s="60" t="str">
        <f>IF(AND(COUNT($A39),'from RC spring'!Q$6&gt;0),IFERROR(MATCH($A39,'from RC spring'!Q$7:Q$24,0),"dnc"),"")</f>
        <v/>
      </c>
      <c r="T39" s="60" t="str">
        <f>IF(AND(COUNT($A39),'from RC spring'!R$6&gt;0),IFERROR(MATCH($A39,'from RC spring'!R$7:R$24,0),"dnc"),"")</f>
        <v/>
      </c>
      <c r="U39" s="60" t="str">
        <f>IF(AND(COUNT($A39),'from RC spring'!S$6&gt;0),IFERROR(MATCH($A39,'from RC spring'!S$7:S$24,0),"dnc"),"")</f>
        <v/>
      </c>
      <c r="V39" t="str">
        <f t="shared" si="0"/>
        <v>More Gostosa</v>
      </c>
    </row>
    <row r="40" spans="1:22" ht="13.6" thickBot="1">
      <c r="A40" s="87"/>
      <c r="B40" s="79"/>
      <c r="C40" s="80"/>
      <c r="D40" s="60" t="str">
        <f>IF(AND(COUNT($A40),'from RC spring'!B$6&gt;0),IFERROR(MATCH($A40,'from RC spring'!B$7:B$24,0),"dnc"),"")</f>
        <v/>
      </c>
      <c r="E40" s="60" t="str">
        <f>IF(AND(COUNT($A40),'from RC spring'!C$6&gt;0),IFERROR(MATCH($A40,'from RC spring'!C$7:C$24,0),"dnc"),"")</f>
        <v/>
      </c>
      <c r="F40" s="60" t="str">
        <f>IF(AND(COUNT($A40),'from RC spring'!D$6&gt;0),IFERROR(MATCH($A40,'from RC spring'!D$7:D$24,0),"dnc"),"")</f>
        <v/>
      </c>
      <c r="G40" s="60" t="str">
        <f>IF(AND(COUNT($A40),'from RC spring'!E$6&gt;0),IFERROR(MATCH($A40,'from RC spring'!E$7:E$24,0),"dnc"),"")</f>
        <v/>
      </c>
      <c r="H40" s="60" t="str">
        <f>IF(AND(COUNT($A40),'from RC spring'!F$6&gt;0),IFERROR(MATCH($A40,'from RC spring'!F$7:F$24,0),"dnc"),"")</f>
        <v/>
      </c>
      <c r="I40" s="60" t="str">
        <f>IF(AND(COUNT($A40),'from RC spring'!G$6&gt;0),IFERROR(MATCH($A40,'from RC spring'!G$7:G$24,0),"dnc"),"")</f>
        <v/>
      </c>
      <c r="J40" s="60" t="str">
        <f>IF(AND(COUNT($A40),'from RC spring'!H$6&gt;0),IFERROR(MATCH($A40,'from RC spring'!H$7:H$24,0),"dnc"),"")</f>
        <v/>
      </c>
      <c r="K40" s="60" t="str">
        <f>IF(AND(COUNT($A40),'from RC spring'!I$6&gt;0),IFERROR(MATCH($A40,'from RC spring'!I$7:I$24,0),"dnc"),"")</f>
        <v/>
      </c>
      <c r="L40" s="60" t="str">
        <f>IF(AND(COUNT($A40),'from RC spring'!J$6&gt;0),IFERROR(MATCH($A40,'from RC spring'!J$7:J$24,0),"dnc"),"")</f>
        <v/>
      </c>
      <c r="M40" s="60" t="str">
        <f>IF(AND(COUNT($A40),'from RC spring'!K$6&gt;0),IFERROR(MATCH($A40,'from RC spring'!K$7:K$24,0),"dnc"),"")</f>
        <v/>
      </c>
      <c r="N40" s="60" t="str">
        <f>IF(AND(COUNT($A40),'from RC spring'!L$6&gt;0),IFERROR(MATCH($A40,'from RC spring'!L$7:L$24,0),"dnc"),"")</f>
        <v/>
      </c>
      <c r="O40" s="60" t="str">
        <f>IF(AND(COUNT($A40),'from RC spring'!M$6&gt;0),IFERROR(MATCH($A40,'from RC spring'!M$7:M$24,0),"dnc"),"")</f>
        <v/>
      </c>
      <c r="P40" s="60" t="str">
        <f>IF(AND(COUNT($A40),'from RC spring'!N$6&gt;0),IFERROR(MATCH($A40,'from RC spring'!N$7:N$24,0),"dnc"),"")</f>
        <v/>
      </c>
      <c r="Q40" s="60" t="str">
        <f>IF(AND(COUNT($A40),'from RC spring'!O$6&gt;0),IFERROR(MATCH($A40,'from RC spring'!O$7:O$24,0),"dnc"),"")</f>
        <v/>
      </c>
      <c r="R40" s="60" t="str">
        <f>IF(AND(COUNT($A40),'from RC spring'!P$6&gt;0),IFERROR(MATCH($A40,'from RC spring'!P$7:P$24,0),"dnc"),"")</f>
        <v/>
      </c>
      <c r="S40" s="60" t="str">
        <f>IF(AND(COUNT($A40),'from RC spring'!Q$6&gt;0),IFERROR(MATCH($A40,'from RC spring'!Q$7:Q$24,0),"dnc"),"")</f>
        <v/>
      </c>
      <c r="T40" s="60" t="str">
        <f>IF(AND(COUNT($A40),'from RC spring'!R$6&gt;0),IFERROR(MATCH($A40,'from RC spring'!R$7:R$24,0),"dnc"),"")</f>
        <v/>
      </c>
      <c r="U40" s="60" t="str">
        <f>IF(AND(COUNT($A40),'from RC spring'!S$6&gt;0),IFERROR(MATCH($A40,'from RC spring'!S$7:S$24,0),"dnc"),"")</f>
        <v/>
      </c>
      <c r="V40" t="str">
        <f t="shared" si="0"/>
        <v/>
      </c>
    </row>
    <row r="41" spans="1:22" ht="13.6" thickBot="1">
      <c r="A41" s="87"/>
      <c r="B41" s="81"/>
      <c r="C41" s="82"/>
      <c r="D41" s="60" t="str">
        <f>IF(AND(COUNT($A41),'from RC spring'!B$6&gt;0),IFERROR(MATCH($A41,'from RC spring'!B$7:B$24,0),"dnc"),"")</f>
        <v/>
      </c>
      <c r="E41" s="60" t="str">
        <f>IF(AND(COUNT($A41),'from RC spring'!C$6&gt;0),IFERROR(MATCH($A41,'from RC spring'!C$7:C$24,0),"dnc"),"")</f>
        <v/>
      </c>
      <c r="F41" s="60" t="str">
        <f>IF(AND(COUNT($A41),'from RC spring'!D$6&gt;0),IFERROR(MATCH($A41,'from RC spring'!D$7:D$24,0),"dnc"),"")</f>
        <v/>
      </c>
      <c r="G41" s="60" t="str">
        <f>IF(AND(COUNT($A41),'from RC spring'!E$6&gt;0),IFERROR(MATCH($A41,'from RC spring'!E$7:E$24,0),"dnc"),"")</f>
        <v/>
      </c>
      <c r="H41" s="60" t="str">
        <f>IF(AND(COUNT($A41),'from RC spring'!F$6&gt;0),IFERROR(MATCH($A41,'from RC spring'!F$7:F$24,0),"dnc"),"")</f>
        <v/>
      </c>
      <c r="I41" s="60" t="str">
        <f>IF(AND(COUNT($A41),'from RC spring'!G$6&gt;0),IFERROR(MATCH($A41,'from RC spring'!G$7:G$24,0),"dnc"),"")</f>
        <v/>
      </c>
      <c r="J41" s="60" t="str">
        <f>IF(AND(COUNT($A41),'from RC spring'!H$6&gt;0),IFERROR(MATCH($A41,'from RC spring'!H$7:H$24,0),"dnc"),"")</f>
        <v/>
      </c>
      <c r="K41" s="60" t="str">
        <f>IF(AND(COUNT($A41),'from RC spring'!I$6&gt;0),IFERROR(MATCH($A41,'from RC spring'!I$7:I$24,0),"dnc"),"")</f>
        <v/>
      </c>
      <c r="L41" s="60" t="str">
        <f>IF(AND(COUNT($A41),'from RC spring'!J$6&gt;0),IFERROR(MATCH($A41,'from RC spring'!J$7:J$24,0),"dnc"),"")</f>
        <v/>
      </c>
      <c r="M41" s="60" t="str">
        <f>IF(AND(COUNT($A41),'from RC spring'!K$6&gt;0),IFERROR(MATCH($A41,'from RC spring'!K$7:K$24,0),"dnc"),"")</f>
        <v/>
      </c>
      <c r="N41" s="60" t="str">
        <f>IF(AND(COUNT($A41),'from RC spring'!L$6&gt;0),IFERROR(MATCH($A41,'from RC spring'!L$7:L$24,0),"dnc"),"")</f>
        <v/>
      </c>
      <c r="O41" s="60" t="str">
        <f>IF(AND(COUNT($A41),'from RC spring'!M$6&gt;0),IFERROR(MATCH($A41,'from RC spring'!M$7:M$24,0),"dnc"),"")</f>
        <v/>
      </c>
      <c r="P41" s="60" t="str">
        <f>IF(AND(COUNT($A41),'from RC spring'!N$6&gt;0),IFERROR(MATCH($A41,'from RC spring'!N$7:N$24,0),"dnc"),"")</f>
        <v/>
      </c>
      <c r="Q41" s="60" t="str">
        <f>IF(AND(COUNT($A41),'from RC spring'!O$6&gt;0),IFERROR(MATCH($A41,'from RC spring'!O$7:O$24,0),"dnc"),"")</f>
        <v/>
      </c>
      <c r="R41" s="60" t="str">
        <f>IF(AND(COUNT($A41),'from RC spring'!P$6&gt;0),IFERROR(MATCH($A41,'from RC spring'!P$7:P$24,0),"dnc"),"")</f>
        <v/>
      </c>
      <c r="S41" s="60" t="str">
        <f>IF(AND(COUNT($A41),'from RC spring'!Q$6&gt;0),IFERROR(MATCH($A41,'from RC spring'!Q$7:Q$24,0),"dnc"),"")</f>
        <v/>
      </c>
      <c r="T41" s="60" t="str">
        <f>IF(AND(COUNT($A41),'from RC spring'!R$6&gt;0),IFERROR(MATCH($A41,'from RC spring'!R$7:R$24,0),"dnc"),"")</f>
        <v/>
      </c>
      <c r="U41" s="60" t="str">
        <f>IF(AND(COUNT($A41),'from RC spring'!S$6&gt;0),IFERROR(MATCH($A41,'from RC spring'!S$7:S$24,0),"dnc"),"")</f>
        <v/>
      </c>
      <c r="V41" t="str">
        <f t="shared" si="0"/>
        <v/>
      </c>
    </row>
    <row r="42" spans="1:22" ht="13.6" thickBot="1">
      <c r="A42" s="93"/>
      <c r="B42" s="94"/>
      <c r="C42" s="95"/>
      <c r="D42" s="60" t="str">
        <f>IF(AND(COUNT($A42),'from RC spring'!B$6&gt;0),IFERROR(MATCH($A42,'from RC spring'!B$7:B$24,0),"dnc"),"")</f>
        <v/>
      </c>
      <c r="E42" s="60" t="str">
        <f>IF(AND(COUNT($A42),'from RC spring'!C$6&gt;0),IFERROR(MATCH($A42,'from RC spring'!C$7:C$24,0),"dnc"),"")</f>
        <v/>
      </c>
      <c r="F42" s="60" t="str">
        <f>IF(AND(COUNT($A42),'from RC spring'!D$6&gt;0),IFERROR(MATCH($A42,'from RC spring'!D$7:D$24,0),"dnc"),"")</f>
        <v/>
      </c>
      <c r="G42" s="60" t="str">
        <f>IF(AND(COUNT($A42),'from RC spring'!E$6&gt;0),IFERROR(MATCH($A42,'from RC spring'!E$7:E$24,0),"dnc"),"")</f>
        <v/>
      </c>
      <c r="H42" s="60" t="str">
        <f>IF(AND(COUNT($A42),'from RC spring'!F$6&gt;0),IFERROR(MATCH($A42,'from RC spring'!F$7:F$24,0),"dnc"),"")</f>
        <v/>
      </c>
      <c r="I42" s="60" t="str">
        <f>IF(AND(COUNT($A42),'from RC spring'!G$6&gt;0),IFERROR(MATCH($A42,'from RC spring'!G$7:G$24,0),"dnc"),"")</f>
        <v/>
      </c>
      <c r="J42" s="60" t="str">
        <f>IF(AND(COUNT($A42),'from RC spring'!H$6&gt;0),IFERROR(MATCH($A42,'from RC spring'!H$7:H$24,0),"dnc"),"")</f>
        <v/>
      </c>
      <c r="K42" s="60" t="str">
        <f>IF(AND(COUNT($A42),'from RC spring'!I$6&gt;0),IFERROR(MATCH($A42,'from RC spring'!I$7:I$24,0),"dnc"),"")</f>
        <v/>
      </c>
      <c r="L42" s="60" t="str">
        <f>IF(AND(COUNT($A42),'from RC spring'!J$6&gt;0),IFERROR(MATCH($A42,'from RC spring'!J$7:J$24,0),"dnc"),"")</f>
        <v/>
      </c>
      <c r="M42" s="60" t="str">
        <f>IF(AND(COUNT($A42),'from RC spring'!K$6&gt;0),IFERROR(MATCH($A42,'from RC spring'!K$7:K$24,0),"dnc"),"")</f>
        <v/>
      </c>
      <c r="N42" s="60" t="str">
        <f>IF(AND(COUNT($A42),'from RC spring'!L$6&gt;0),IFERROR(MATCH($A42,'from RC spring'!L$7:L$24,0),"dnc"),"")</f>
        <v/>
      </c>
      <c r="O42" s="60" t="str">
        <f>IF(AND(COUNT($A42),'from RC spring'!M$6&gt;0),IFERROR(MATCH($A42,'from RC spring'!M$7:M$24,0),"dnc"),"")</f>
        <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t="str">
        <f>IF(AND(COUNT($A42),'from RC spring'!Q$6&gt;0),IFERROR(MATCH($A42,'from RC spring'!Q$7:Q$24,0),"dnc"),"")</f>
        <v/>
      </c>
      <c r="T42" s="60" t="str">
        <f>IF(AND(COUNT($A42),'from RC spring'!R$6&gt;0),IFERROR(MATCH($A42,'from RC spring'!R$7:R$24,0),"dnc"),"")</f>
        <v/>
      </c>
      <c r="U42" s="60" t="str">
        <f>IF(AND(COUNT($A42),'from RC spring'!S$6&gt;0),IFERROR(MATCH($A42,'from RC spring'!S$7:S$24,0),"dnc"),"")</f>
        <v/>
      </c>
      <c r="V42" t="str">
        <f t="shared" si="0"/>
        <v/>
      </c>
    </row>
    <row r="43" spans="1:22" ht="13.6" thickBot="1">
      <c r="A43" s="87"/>
      <c r="B43" s="81"/>
      <c r="C43" s="82"/>
      <c r="D43" s="60" t="str">
        <f>IF(AND(COUNT($A43),'from RC spring'!B$6&gt;0),IFERROR(MATCH($A43,'from RC spring'!B$7:B$24,0),"dnc"),"")</f>
        <v/>
      </c>
      <c r="E43" s="60" t="str">
        <f>IF(AND(COUNT($A43),'from RC spring'!C$6&gt;0),IFERROR(MATCH($A43,'from RC spring'!C$7:C$24,0),"dnc"),"")</f>
        <v/>
      </c>
      <c r="F43" s="60" t="str">
        <f>IF(AND(COUNT($A43),'from RC spring'!D$6&gt;0),IFERROR(MATCH($A43,'from RC spring'!D$7:D$24,0),"dnc"),"")</f>
        <v/>
      </c>
      <c r="G43" s="60" t="str">
        <f>IF(AND(COUNT($A43),'from RC spring'!E$6&gt;0),IFERROR(MATCH($A43,'from RC spring'!E$7:E$24,0),"dnc"),"")</f>
        <v/>
      </c>
      <c r="H43" s="60" t="str">
        <f>IF(AND(COUNT($A43),'from RC spring'!F$6&gt;0),IFERROR(MATCH($A43,'from RC spring'!F$7:F$24,0),"dnc"),"")</f>
        <v/>
      </c>
      <c r="I43" s="60" t="str">
        <f>IF(AND(COUNT($A43),'from RC spring'!G$6&gt;0),IFERROR(MATCH($A43,'from RC spring'!G$7:G$24,0),"dnc"),"")</f>
        <v/>
      </c>
      <c r="J43" s="60" t="str">
        <f>IF(AND(COUNT($A43),'from RC spring'!H$6&gt;0),IFERROR(MATCH($A43,'from RC spring'!H$7:H$24,0),"dnc"),"")</f>
        <v/>
      </c>
      <c r="K43" s="60" t="str">
        <f>IF(AND(COUNT($A43),'from RC spring'!I$6&gt;0),IFERROR(MATCH($A43,'from RC spring'!I$7:I$24,0),"dnc"),"")</f>
        <v/>
      </c>
      <c r="L43" s="60" t="str">
        <f>IF(AND(COUNT($A43),'from RC spring'!J$6&gt;0),IFERROR(MATCH($A43,'from RC spring'!J$7:J$24,0),"dnc"),"")</f>
        <v/>
      </c>
      <c r="M43" s="60" t="str">
        <f>IF(AND(COUNT($A43),'from RC spring'!K$6&gt;0),IFERROR(MATCH($A43,'from RC spring'!K$7:K$24,0),"dnc"),"")</f>
        <v/>
      </c>
      <c r="N43" s="60" t="str">
        <f>IF(AND(COUNT($A43),'from RC spring'!L$6&gt;0),IFERROR(MATCH($A43,'from RC spring'!L$7:L$24,0),"dnc"),"")</f>
        <v/>
      </c>
      <c r="O43" s="60" t="str">
        <f>IF(AND(COUNT($A43),'from RC spring'!M$6&gt;0),IFERROR(MATCH($A43,'from RC spring'!M$7:M$24,0),"dnc"),"")</f>
        <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
      </c>
      <c r="T43" s="60" t="str">
        <f>IF(AND(COUNT($A43),'from RC spring'!R$6&gt;0),IFERROR(MATCH($A43,'from RC spring'!R$7:R$24,0),"dnc"),"")</f>
        <v/>
      </c>
      <c r="U43" s="60" t="str">
        <f>IF(AND(COUNT($A43),'from RC spring'!S$6&gt;0),IFERROR(MATCH($A43,'from RC spring'!S$7:S$24,0),"dnc"),"")</f>
        <v/>
      </c>
      <c r="V43" t="str">
        <f t="shared" si="0"/>
        <v/>
      </c>
    </row>
    <row r="44" spans="1:22" ht="13.6" thickBot="1">
      <c r="A44" s="87"/>
      <c r="B44" s="81"/>
      <c r="C44" s="82"/>
      <c r="D44" s="60" t="str">
        <f>IF(AND(COUNT($A44),'from RC spring'!B$6&gt;0),IFERROR(MATCH($A44,'from RC spring'!B$7:B$24,0),"dnc"),"")</f>
        <v/>
      </c>
      <c r="E44" s="60" t="str">
        <f>IF(AND(COUNT($A44),'from RC spring'!C$6&gt;0),IFERROR(MATCH($A44,'from RC spring'!C$7:C$24,0),"dnc"),"")</f>
        <v/>
      </c>
      <c r="F44" s="60" t="str">
        <f>IF(AND(COUNT($A44),'from RC spring'!D$6&gt;0),IFERROR(MATCH($A44,'from RC spring'!D$7:D$24,0),"dnc"),"")</f>
        <v/>
      </c>
      <c r="G44" s="60" t="str">
        <f>IF(AND(COUNT($A44),'from RC spring'!E$6&gt;0),IFERROR(MATCH($A44,'from RC spring'!E$7:E$24,0),"dnc"),"")</f>
        <v/>
      </c>
      <c r="H44" s="60" t="str">
        <f>IF(AND(COUNT($A44),'from RC spring'!F$6&gt;0),IFERROR(MATCH($A44,'from RC spring'!F$7:F$24,0),"dnc"),"")</f>
        <v/>
      </c>
      <c r="I44" s="60" t="str">
        <f>IF(AND(COUNT($A44),'from RC spring'!G$6&gt;0),IFERROR(MATCH($A44,'from RC spring'!G$7:G$24,0),"dnc"),"")</f>
        <v/>
      </c>
      <c r="J44" s="60" t="str">
        <f>IF(AND(COUNT($A44),'from RC spring'!H$6&gt;0),IFERROR(MATCH($A44,'from RC spring'!H$7:H$24,0),"dnc"),"")</f>
        <v/>
      </c>
      <c r="K44" s="60" t="str">
        <f>IF(AND(COUNT($A44),'from RC spring'!I$6&gt;0),IFERROR(MATCH($A44,'from RC spring'!I$7:I$24,0),"dnc"),"")</f>
        <v/>
      </c>
      <c r="L44" s="60" t="str">
        <f>IF(AND(COUNT($A44),'from RC spring'!J$6&gt;0),IFERROR(MATCH($A44,'from RC spring'!J$7:J$24,0),"dnc"),"")</f>
        <v/>
      </c>
      <c r="M44" s="60" t="str">
        <f>IF(AND(COUNT($A44),'from RC spring'!K$6&gt;0),IFERROR(MATCH($A44,'from RC spring'!K$7:K$24,0),"dnc"),"")</f>
        <v/>
      </c>
      <c r="N44" s="60" t="str">
        <f>IF(AND(COUNT($A44),'from RC spring'!L$6&gt;0),IFERROR(MATCH($A44,'from RC spring'!L$7:L$24,0),"dnc"),"")</f>
        <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
      </c>
    </row>
    <row r="45" spans="1:22" ht="13.6" thickBot="1">
      <c r="A45" s="101"/>
      <c r="B45" s="101"/>
      <c r="C45" s="101"/>
      <c r="D45" s="60" t="str">
        <f>IF(AND(COUNT($A45),'from RC spring'!B$6&gt;0),IFERROR(MATCH($A45,'from RC spring'!B$7:B$24,0),"dnc"),"")</f>
        <v/>
      </c>
      <c r="E45" s="60" t="str">
        <f>IF(AND(COUNT($A45),'from RC spring'!C$6&gt;0),IFERROR(MATCH($A45,'from RC spring'!C$7:C$24,0),"dnc"),"")</f>
        <v/>
      </c>
      <c r="F45" s="60" t="str">
        <f>IF(AND(COUNT($A45),'from RC spring'!D$6&gt;0),IFERROR(MATCH($A45,'from RC spring'!D$7:D$24,0),"dnc"),"")</f>
        <v/>
      </c>
      <c r="G45" s="60" t="str">
        <f>IF(AND(COUNT($A45),'from RC spring'!E$6&gt;0),IFERROR(MATCH($A45,'from RC spring'!E$7:E$24,0),"dnc"),"")</f>
        <v/>
      </c>
      <c r="H45" s="60" t="str">
        <f>IF(AND(COUNT($A45),'from RC spring'!F$6&gt;0),IFERROR(MATCH($A45,'from RC spring'!F$7:F$24,0),"dnc"),"")</f>
        <v/>
      </c>
      <c r="I45" s="60" t="str">
        <f>IF(AND(COUNT($A45),'from RC spring'!G$6&gt;0),IFERROR(MATCH($A45,'from RC spring'!G$7:G$24,0),"dnc"),"")</f>
        <v/>
      </c>
      <c r="J45" s="60" t="str">
        <f>IF(AND(COUNT($A45),'from RC spring'!H$6&gt;0),IFERROR(MATCH($A45,'from RC spring'!H$7:H$24,0),"dnc"),"")</f>
        <v/>
      </c>
      <c r="K45" s="60" t="str">
        <f>IF(AND(COUNT($A45),'from RC spring'!I$6&gt;0),IFERROR(MATCH($A45,'from RC spring'!I$7:I$24,0),"dnc"),"")</f>
        <v/>
      </c>
      <c r="L45" s="60" t="str">
        <f>IF(AND(COUNT($A45),'from RC spring'!J$6&gt;0),IFERROR(MATCH($A45,'from RC spring'!J$7:J$24,0),"dnc"),"")</f>
        <v/>
      </c>
      <c r="M45" s="60" t="str">
        <f>IF(AND(COUNT($A45),'from RC spring'!K$6&gt;0),IFERROR(MATCH($A45,'from RC spring'!K$7:K$24,0),"dnc"),"")</f>
        <v/>
      </c>
      <c r="N45" s="60" t="str">
        <f>IF(AND(COUNT($A45),'from RC spring'!L$6&gt;0),IFERROR(MATCH($A45,'from RC spring'!L$7:L$24,0),"dnc"),"")</f>
        <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
      </c>
    </row>
    <row r="46" spans="1:22" ht="13.6" thickBot="1">
      <c r="A46" s="88"/>
      <c r="B46" s="106"/>
      <c r="C46" s="107"/>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2" ht="13.6" thickBot="1">
      <c r="A47" s="87"/>
      <c r="B47" s="79"/>
      <c r="C47" s="80"/>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2" ht="13.6" thickBot="1">
      <c r="A48" s="87"/>
      <c r="B48" s="81"/>
      <c r="C48" s="82"/>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49" ht="13.6" thickBot="1">
      <c r="A49" s="93"/>
      <c r="B49" s="94"/>
      <c r="C49" s="95"/>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49" ht="13.6" thickBot="1">
      <c r="A50" s="88"/>
      <c r="B50" s="89"/>
      <c r="C50" s="90"/>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49" ht="13.6" thickBot="1">
      <c r="A51" s="87"/>
      <c r="B51" s="81"/>
      <c r="C51" s="82"/>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49" ht="13.6" thickBot="1">
      <c r="A52" s="108"/>
      <c r="B52" s="116"/>
      <c r="C52" s="117"/>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row>
    <row r="53" spans="1:49" ht="13.6" thickBot="1">
      <c r="A53" s="101"/>
      <c r="B53" s="118"/>
      <c r="C53" s="119"/>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49" ht="13.6" thickBot="1">
      <c r="A54" s="87"/>
      <c r="B54" s="79"/>
      <c r="C54" s="80"/>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c r="AB54" t="s">
        <v>77</v>
      </c>
      <c r="AC54" s="39">
        <f>MATCH(Races_Sailed,$D62:$U62,0)</f>
        <v>12</v>
      </c>
    </row>
    <row r="55" spans="1:49" ht="13.6" thickBot="1">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B55" t="s">
        <v>78</v>
      </c>
      <c r="AC55" s="39">
        <f>IF(Races_Sailed = 1, 1,MATCH(Races_Sailed-1,$D62:$U62,0))</f>
        <v>11</v>
      </c>
    </row>
    <row r="56" spans="1:49" ht="13.6" thickBot="1">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B56" t="s">
        <v>79</v>
      </c>
      <c r="AC56" s="58">
        <f>COUNT($W$67:$W$91)</f>
        <v>7</v>
      </c>
    </row>
    <row r="57" spans="1:49" ht="13.6" thickBot="1">
      <c r="A57" s="88"/>
      <c r="B57" s="89"/>
      <c r="C57" s="9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V57" t="str">
        <f>IF(B57=0,"",B57)</f>
        <v/>
      </c>
      <c r="W57" t="str">
        <f>IF(B57=0,"",B57)</f>
        <v/>
      </c>
    </row>
    <row r="58" spans="1:49">
      <c r="B58" s="8" t="s">
        <v>28</v>
      </c>
      <c r="S58" s="1"/>
      <c r="T58" s="1"/>
      <c r="U58" s="1"/>
      <c r="V58" s="1"/>
      <c r="W58" s="2"/>
    </row>
    <row r="59" spans="1:49">
      <c r="C59" s="8" t="s">
        <v>80</v>
      </c>
      <c r="D59" s="196">
        <f>COUNTA(D33:D57)-COUNTBLANK(D33:D57)-COUNTIF(D33:D57,"dnc")-COUNTIF(D33:D57,"dns")</f>
        <v>4</v>
      </c>
      <c r="E59" s="196">
        <f t="shared" ref="E59:U59" si="1">COUNTA(E33:E57)-COUNTBLANK(E33:E57)-COUNTIF(E33:E57,"dnc")-COUNTIF(E33:E57,"dns")</f>
        <v>0</v>
      </c>
      <c r="F59" s="196">
        <f t="shared" si="1"/>
        <v>0</v>
      </c>
      <c r="G59" s="196">
        <f t="shared" si="1"/>
        <v>6</v>
      </c>
      <c r="H59" s="196">
        <f t="shared" si="1"/>
        <v>0</v>
      </c>
      <c r="I59" s="196">
        <f t="shared" si="1"/>
        <v>0</v>
      </c>
      <c r="J59" s="196">
        <f t="shared" si="1"/>
        <v>7</v>
      </c>
      <c r="K59" s="196">
        <f t="shared" si="1"/>
        <v>7</v>
      </c>
      <c r="L59" s="196">
        <f t="shared" si="1"/>
        <v>7</v>
      </c>
      <c r="M59" s="196">
        <f t="shared" si="1"/>
        <v>6</v>
      </c>
      <c r="N59" s="196">
        <f t="shared" si="1"/>
        <v>5</v>
      </c>
      <c r="O59" s="196">
        <f t="shared" si="1"/>
        <v>5</v>
      </c>
      <c r="P59" s="196">
        <f t="shared" si="1"/>
        <v>0</v>
      </c>
      <c r="Q59" s="196">
        <f t="shared" si="1"/>
        <v>0</v>
      </c>
      <c r="R59" s="196">
        <f t="shared" si="1"/>
        <v>0</v>
      </c>
      <c r="S59" s="196">
        <f t="shared" si="1"/>
        <v>0</v>
      </c>
      <c r="T59" s="196">
        <f t="shared" si="1"/>
        <v>0</v>
      </c>
      <c r="U59" s="196">
        <f t="shared" si="1"/>
        <v>0</v>
      </c>
      <c r="V59" s="1"/>
      <c r="W59" s="1"/>
      <c r="X59" s="1"/>
      <c r="Y59" s="1"/>
      <c r="Z59" s="1"/>
      <c r="AA59" s="1"/>
      <c r="AD59" s="29"/>
      <c r="AE59" s="32" t="s">
        <v>62</v>
      </c>
      <c r="AF59" s="33"/>
      <c r="AG59" s="33"/>
      <c r="AH59" s="33"/>
      <c r="AI59" s="33"/>
      <c r="AJ59" s="33"/>
      <c r="AK59" s="33"/>
      <c r="AL59" s="33"/>
      <c r="AM59" s="33"/>
      <c r="AN59" s="33"/>
      <c r="AO59" s="33"/>
      <c r="AP59" s="34"/>
      <c r="AQ59" s="29" t="s">
        <v>61</v>
      </c>
      <c r="AR59" s="29" t="s">
        <v>70</v>
      </c>
      <c r="AS59" s="29" t="s">
        <v>70</v>
      </c>
      <c r="AT59" s="29" t="s">
        <v>67</v>
      </c>
      <c r="AU59" s="29" t="s">
        <v>69</v>
      </c>
      <c r="AV59" s="29" t="s">
        <v>72</v>
      </c>
      <c r="AW59" s="42" t="s">
        <v>71</v>
      </c>
    </row>
    <row r="60" spans="1:49" s="221" customFormat="1">
      <c r="A60" s="1"/>
      <c r="C60" s="8" t="s">
        <v>207</v>
      </c>
      <c r="D60" s="5">
        <f>COUNT(D33:D57)</f>
        <v>4</v>
      </c>
      <c r="E60" s="5">
        <f t="shared" ref="E60:U60" si="2">COUNT(E33:E57)</f>
        <v>0</v>
      </c>
      <c r="F60" s="5">
        <f t="shared" si="2"/>
        <v>0</v>
      </c>
      <c r="G60" s="5">
        <f t="shared" si="2"/>
        <v>6</v>
      </c>
      <c r="H60" s="5">
        <f t="shared" si="2"/>
        <v>0</v>
      </c>
      <c r="I60" s="5">
        <f t="shared" si="2"/>
        <v>0</v>
      </c>
      <c r="J60" s="5">
        <f t="shared" si="2"/>
        <v>7</v>
      </c>
      <c r="K60" s="5">
        <f t="shared" si="2"/>
        <v>7</v>
      </c>
      <c r="L60" s="5">
        <f t="shared" si="2"/>
        <v>7</v>
      </c>
      <c r="M60" s="5">
        <f t="shared" si="2"/>
        <v>6</v>
      </c>
      <c r="N60" s="5">
        <f t="shared" si="2"/>
        <v>5</v>
      </c>
      <c r="O60" s="5">
        <f t="shared" si="2"/>
        <v>5</v>
      </c>
      <c r="P60" s="5">
        <f t="shared" si="2"/>
        <v>0</v>
      </c>
      <c r="Q60" s="5">
        <f t="shared" si="2"/>
        <v>0</v>
      </c>
      <c r="R60" s="5">
        <f t="shared" si="2"/>
        <v>0</v>
      </c>
      <c r="S60" s="5">
        <f t="shared" si="2"/>
        <v>0</v>
      </c>
      <c r="T60" s="5">
        <f t="shared" si="2"/>
        <v>0</v>
      </c>
      <c r="U60" s="5">
        <f t="shared" si="2"/>
        <v>0</v>
      </c>
      <c r="V60" s="5">
        <f>COUNTA(V33:V57)-COUNTIF(V33:V57,"dnc")-COUNTIF(V33:V57,"ocs")-COUNTIF(V33:V57,"dns")-COUNTIF(V33:V57,"dnf")-COUNTIF(V33:V57,"tlx")</f>
        <v>20</v>
      </c>
      <c r="W60" s="1"/>
      <c r="X60" s="1"/>
      <c r="Y60" s="1"/>
      <c r="Z60" s="1"/>
      <c r="AA60" s="1"/>
      <c r="AD60" s="30"/>
      <c r="AE60" s="18"/>
      <c r="AF60" s="19"/>
      <c r="AG60" s="19"/>
      <c r="AH60" s="19"/>
      <c r="AI60" s="19"/>
      <c r="AJ60" s="19"/>
      <c r="AK60" s="19"/>
      <c r="AL60" s="19"/>
      <c r="AM60" s="19"/>
      <c r="AN60" s="19"/>
      <c r="AO60" s="19"/>
      <c r="AP60" s="19"/>
      <c r="AQ60" s="30"/>
      <c r="AR60" s="30"/>
      <c r="AS60" s="30"/>
      <c r="AT60" s="30"/>
      <c r="AU60" s="30"/>
      <c r="AV60" s="30"/>
      <c r="AW60" s="41"/>
    </row>
    <row r="61" spans="1:49" s="221" customFormat="1">
      <c r="A61" s="1"/>
      <c r="C61" s="8" t="s">
        <v>221</v>
      </c>
      <c r="D61" s="5">
        <f>COUNT(D33:D57)+COUNTIF(D33:D57,"dsq")+COUNTIF(D33:D57,"dnf")+COUNTIF(D33:D57,"tlx")+COUNTIF(D33:D57,"raf")+COUNTIF(D33:D57,"ocs")</f>
        <v>4</v>
      </c>
      <c r="E61" s="5">
        <f t="shared" ref="E61:U61" si="3">COUNT(E33:E57)+COUNTIF(E33:E57,"dsq")+COUNTIF(E33:E57,"dnf")+COUNTIF(E33:E57,"tlx")+COUNTIF(E33:E57,"raf")+COUNTIF(E33:E57,"ocs")</f>
        <v>0</v>
      </c>
      <c r="F61" s="5">
        <f t="shared" si="3"/>
        <v>0</v>
      </c>
      <c r="G61" s="5">
        <f t="shared" si="3"/>
        <v>6</v>
      </c>
      <c r="H61" s="5">
        <f t="shared" si="3"/>
        <v>0</v>
      </c>
      <c r="I61" s="5">
        <f t="shared" si="3"/>
        <v>0</v>
      </c>
      <c r="J61" s="5">
        <f t="shared" si="3"/>
        <v>7</v>
      </c>
      <c r="K61" s="5">
        <f t="shared" si="3"/>
        <v>7</v>
      </c>
      <c r="L61" s="5">
        <f t="shared" si="3"/>
        <v>7</v>
      </c>
      <c r="M61" s="5">
        <f t="shared" si="3"/>
        <v>6</v>
      </c>
      <c r="N61" s="5">
        <f t="shared" si="3"/>
        <v>5</v>
      </c>
      <c r="O61" s="5">
        <f t="shared" si="3"/>
        <v>5</v>
      </c>
      <c r="P61" s="5">
        <f t="shared" si="3"/>
        <v>0</v>
      </c>
      <c r="Q61" s="5">
        <f t="shared" si="3"/>
        <v>0</v>
      </c>
      <c r="R61" s="5">
        <f t="shared" si="3"/>
        <v>0</v>
      </c>
      <c r="S61" s="5">
        <f t="shared" si="3"/>
        <v>0</v>
      </c>
      <c r="T61" s="5">
        <f t="shared" si="3"/>
        <v>0</v>
      </c>
      <c r="U61" s="5">
        <f t="shared" si="3"/>
        <v>0</v>
      </c>
      <c r="V61" s="5"/>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66</v>
      </c>
      <c r="D62" s="58">
        <f>IF(D59&gt;=3,1,"")</f>
        <v>1</v>
      </c>
      <c r="E62" s="58" t="str">
        <f>IF(E59&gt;=3,COUNT($D62:D62)+1,"")</f>
        <v/>
      </c>
      <c r="F62" s="58" t="str">
        <f>IF(F59&gt;=3,COUNT($D62:E62)+1,"")</f>
        <v/>
      </c>
      <c r="G62" s="58">
        <f>IF(G59&gt;=3,COUNT($D62:F62)+1,"")</f>
        <v>2</v>
      </c>
      <c r="H62" s="58" t="str">
        <f>IF(H59&gt;=3,COUNT($D62:G62)+1,"")</f>
        <v/>
      </c>
      <c r="I62" s="58" t="str">
        <f>IF(I59&gt;=3,COUNT($D62:H62)+1,"")</f>
        <v/>
      </c>
      <c r="J62" s="58">
        <f>IF(J59&gt;=3,COUNT($D62:I62)+1,"")</f>
        <v>3</v>
      </c>
      <c r="K62" s="58">
        <f>IF(K59&gt;=3,COUNT($D62:J62)+1,"")</f>
        <v>4</v>
      </c>
      <c r="L62" s="58">
        <f>IF(L59&gt;=3,COUNT($D62:K62)+1,"")</f>
        <v>5</v>
      </c>
      <c r="M62" s="58">
        <f>IF(M59&gt;=3,COUNT($D62:L62)+1,"")</f>
        <v>6</v>
      </c>
      <c r="N62" s="58">
        <f>IF(N59&gt;=3,COUNT($D62:M62)+1,"")</f>
        <v>7</v>
      </c>
      <c r="O62" s="58">
        <f>IF(O59&gt;=3,COUNT($D62:N62)+1,"")</f>
        <v>8</v>
      </c>
      <c r="P62" s="58" t="str">
        <f>IF(P59&gt;=3,COUNT($D62:O62)+1,"")</f>
        <v/>
      </c>
      <c r="Q62" s="58" t="str">
        <f>IF(Q59&gt;=3,COUNT($D62:P62)+1,"")</f>
        <v/>
      </c>
      <c r="R62" s="58" t="str">
        <f>IF(R59&gt;=3,COUNT($D62:Q62)+1,"")</f>
        <v/>
      </c>
      <c r="S62" s="58" t="str">
        <f>IF(S59&gt;=3,COUNT($D62:R62)+1,"")</f>
        <v/>
      </c>
      <c r="T62" s="58" t="str">
        <f>IF(T59&gt;=3,COUNT($D62:S62)+1,"")</f>
        <v/>
      </c>
      <c r="U62" s="58" t="str">
        <f>IF(U59&gt;=3,COUNT($D62:T62)+1,"")</f>
        <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5.15" customHeight="1">
      <c r="B63" s="121" t="s">
        <v>83</v>
      </c>
      <c r="C63" s="4"/>
      <c r="D63" s="3"/>
      <c r="E63" s="3"/>
      <c r="F63" s="3"/>
      <c r="G63" s="3"/>
      <c r="H63" s="3"/>
      <c r="I63" s="3"/>
      <c r="J63" s="3"/>
      <c r="K63" s="3"/>
      <c r="L63" s="3"/>
      <c r="M63" s="3"/>
      <c r="N63" s="3"/>
      <c r="O63" s="3"/>
      <c r="P63" s="6"/>
      <c r="Q63" s="6"/>
      <c r="R63" s="6"/>
      <c r="S63" s="6"/>
      <c r="T63" s="6"/>
      <c r="U63" s="6"/>
      <c r="V63" s="1"/>
      <c r="W63" s="1" t="s">
        <v>58</v>
      </c>
      <c r="X63" s="1" t="s">
        <v>5</v>
      </c>
      <c r="Y63" s="1" t="s">
        <v>8</v>
      </c>
      <c r="Z63" s="1" t="s">
        <v>6</v>
      </c>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s="221" customFormat="1" ht="25.15" customHeight="1">
      <c r="A64" s="1"/>
      <c r="B64" s="121"/>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D64" s="30"/>
      <c r="AE64" s="183"/>
      <c r="AF64" s="184"/>
      <c r="AG64" s="184"/>
      <c r="AH64" s="184"/>
      <c r="AI64" s="184"/>
      <c r="AJ64" s="185"/>
      <c r="AK64" s="183"/>
      <c r="AL64" s="184"/>
      <c r="AM64" s="184"/>
      <c r="AN64" s="184"/>
      <c r="AO64" s="184"/>
      <c r="AP64" s="184"/>
      <c r="AQ64" s="30"/>
      <c r="AR64" s="30"/>
      <c r="AS64" s="30"/>
      <c r="AT64" s="30"/>
      <c r="AU64" s="30"/>
      <c r="AV64" s="30"/>
      <c r="AW64" s="41"/>
    </row>
    <row r="65" spans="1:49" s="221" customFormat="1" ht="25.15" customHeight="1">
      <c r="A65" s="1"/>
      <c r="B65" s="121"/>
      <c r="C65" s="38"/>
      <c r="D65" s="58"/>
      <c r="E65" s="58"/>
      <c r="F65" s="58"/>
      <c r="G65" s="58"/>
      <c r="H65" s="58"/>
      <c r="I65" s="58"/>
      <c r="J65" s="58"/>
      <c r="K65" s="58"/>
      <c r="L65" s="58"/>
      <c r="M65" s="58"/>
      <c r="N65" s="58"/>
      <c r="O65" s="58"/>
      <c r="P65" s="58"/>
      <c r="Q65" s="58"/>
      <c r="R65" s="58"/>
      <c r="S65" s="58"/>
      <c r="T65" s="58"/>
      <c r="U65" s="58"/>
      <c r="V65" s="1"/>
      <c r="W65" s="1" t="s">
        <v>58</v>
      </c>
      <c r="X65" s="1" t="s">
        <v>5</v>
      </c>
      <c r="Y65" s="1" t="s">
        <v>8</v>
      </c>
      <c r="Z65" s="1" t="s">
        <v>6</v>
      </c>
      <c r="AA65" s="1"/>
      <c r="AC65" s="1" t="s">
        <v>227</v>
      </c>
      <c r="AD65" s="30"/>
      <c r="AE65" s="183"/>
      <c r="AF65" s="184"/>
      <c r="AG65" s="184"/>
      <c r="AH65" s="184"/>
      <c r="AI65" s="184"/>
      <c r="AJ65" s="185"/>
      <c r="AK65" s="183"/>
      <c r="AL65" s="184"/>
      <c r="AM65" s="184"/>
      <c r="AN65" s="184"/>
      <c r="AO65" s="184"/>
      <c r="AP65" s="184"/>
      <c r="AQ65" s="30"/>
      <c r="AR65" s="30"/>
      <c r="AS65" s="30"/>
      <c r="AT65" s="30"/>
      <c r="AU65" s="30"/>
      <c r="AV65" s="30"/>
      <c r="AW65" s="41"/>
    </row>
    <row r="66" spans="1:49" s="15" customFormat="1">
      <c r="A66" s="17" t="s">
        <v>75</v>
      </c>
      <c r="B66" s="15" t="s">
        <v>74</v>
      </c>
      <c r="C66" s="15" t="s">
        <v>76</v>
      </c>
      <c r="D66" s="16">
        <f>D32</f>
        <v>41781</v>
      </c>
      <c r="E66" s="16">
        <f t="shared" ref="E66:U66" si="4">E32</f>
        <v>41781</v>
      </c>
      <c r="F66" s="16">
        <f t="shared" si="4"/>
        <v>41781</v>
      </c>
      <c r="G66" s="16">
        <f t="shared" si="4"/>
        <v>41788</v>
      </c>
      <c r="H66" s="16">
        <f t="shared" si="4"/>
        <v>41788</v>
      </c>
      <c r="I66" s="16">
        <f t="shared" si="4"/>
        <v>41788</v>
      </c>
      <c r="J66" s="16">
        <f t="shared" si="4"/>
        <v>41797</v>
      </c>
      <c r="K66" s="16">
        <f t="shared" si="4"/>
        <v>41797</v>
      </c>
      <c r="L66" s="16">
        <f t="shared" si="4"/>
        <v>41797</v>
      </c>
      <c r="M66" s="16">
        <f t="shared" si="4"/>
        <v>41802</v>
      </c>
      <c r="N66" s="16">
        <f t="shared" si="4"/>
        <v>41802</v>
      </c>
      <c r="O66" s="16">
        <f t="shared" si="4"/>
        <v>41802</v>
      </c>
      <c r="P66" s="16">
        <f t="shared" si="4"/>
        <v>41809</v>
      </c>
      <c r="Q66" s="16">
        <f t="shared" si="4"/>
        <v>41809</v>
      </c>
      <c r="R66" s="16">
        <f t="shared" si="4"/>
        <v>41809</v>
      </c>
      <c r="S66" s="16">
        <f t="shared" si="4"/>
        <v>41816</v>
      </c>
      <c r="T66" s="16">
        <f t="shared" si="4"/>
        <v>41816</v>
      </c>
      <c r="U66" s="16">
        <f t="shared" si="4"/>
        <v>41816</v>
      </c>
      <c r="V66" s="17" t="s">
        <v>7</v>
      </c>
      <c r="W66" s="17" t="s">
        <v>4</v>
      </c>
      <c r="X66" s="17" t="s">
        <v>49</v>
      </c>
      <c r="Y66" s="17" t="s">
        <v>9</v>
      </c>
      <c r="Z66" s="17" t="s">
        <v>7</v>
      </c>
      <c r="AA66" s="17" t="s">
        <v>16</v>
      </c>
      <c r="AB66" s="15" t="s">
        <v>74</v>
      </c>
      <c r="AC66" s="15" t="s">
        <v>228</v>
      </c>
      <c r="AD66" s="31" t="s">
        <v>82</v>
      </c>
      <c r="AE66" s="21" t="s">
        <v>50</v>
      </c>
      <c r="AF66" s="15" t="s">
        <v>51</v>
      </c>
      <c r="AG66" s="15" t="s">
        <v>52</v>
      </c>
      <c r="AH66" s="15" t="s">
        <v>53</v>
      </c>
      <c r="AI66" s="15" t="s">
        <v>54</v>
      </c>
      <c r="AJ66" s="22" t="s">
        <v>55</v>
      </c>
      <c r="AK66" s="21" t="s">
        <v>50</v>
      </c>
      <c r="AL66" s="15" t="s">
        <v>51</v>
      </c>
      <c r="AM66" s="15" t="s">
        <v>52</v>
      </c>
      <c r="AN66" s="15" t="s">
        <v>53</v>
      </c>
      <c r="AO66" s="15" t="s">
        <v>54</v>
      </c>
      <c r="AP66" s="15" t="s">
        <v>55</v>
      </c>
      <c r="AQ66" s="31" t="s">
        <v>56</v>
      </c>
      <c r="AR66" s="31" t="s">
        <v>64</v>
      </c>
      <c r="AS66" s="31" t="s">
        <v>65</v>
      </c>
      <c r="AT66" s="31" t="s">
        <v>4</v>
      </c>
      <c r="AU66" s="31" t="s">
        <v>4</v>
      </c>
      <c r="AV66" s="31" t="s">
        <v>69</v>
      </c>
      <c r="AW66" s="31" t="s">
        <v>65</v>
      </c>
    </row>
    <row r="67" spans="1:49">
      <c r="A67" s="49">
        <f>IF($A33=0,"",$A33)</f>
        <v>484</v>
      </c>
      <c r="B67" s="50" t="str">
        <f>IF($B33=0,"",$B33)</f>
        <v>Jolly Mon</v>
      </c>
      <c r="C67" s="50" t="str">
        <f>IF($C33=0,"",$C33)</f>
        <v>LaVin/Rochlis</v>
      </c>
      <c r="D67" s="47">
        <f t="shared" ref="D67:I67" si="5">IF(D33="tlx",D$60+1,IF(OR(D33="dnf",D33="dsq",D33="ocs",D33="raf",D33="dnc-no-bye"),D$59+1,IF(D33="dnc",IF($AQ67=D$64,"bye",D$61+1),D33)))</f>
        <v>3</v>
      </c>
      <c r="E67" s="47" t="str">
        <f t="shared" si="5"/>
        <v/>
      </c>
      <c r="F67" s="47" t="str">
        <f t="shared" si="5"/>
        <v/>
      </c>
      <c r="G67" s="47">
        <f t="shared" si="5"/>
        <v>4</v>
      </c>
      <c r="H67" s="47" t="str">
        <f t="shared" si="5"/>
        <v/>
      </c>
      <c r="I67" s="47" t="str">
        <f t="shared" si="5"/>
        <v/>
      </c>
      <c r="J67" s="47">
        <f t="shared" ref="J67:U77" si="6">IF(J33="tlx",J$60+1,IF(OR(J33="dnf",J33="dsq",J33="ocs",J33="raf",J33="dnc-no-bye"),J$59+1,IF(J33="dnc",IF($AQ67=J$64,"bye",J$61+1),J33)))</f>
        <v>5</v>
      </c>
      <c r="K67" s="47">
        <f t="shared" si="6"/>
        <v>6</v>
      </c>
      <c r="L67" s="47">
        <f t="shared" si="6"/>
        <v>6</v>
      </c>
      <c r="M67" s="47">
        <f t="shared" si="6"/>
        <v>6</v>
      </c>
      <c r="N67" s="47" t="str">
        <f t="shared" si="6"/>
        <v>bye</v>
      </c>
      <c r="O67" s="47" t="str">
        <f t="shared" si="6"/>
        <v>bye</v>
      </c>
      <c r="P67" s="47" t="str">
        <f t="shared" si="6"/>
        <v/>
      </c>
      <c r="Q67" s="47" t="str">
        <f t="shared" si="6"/>
        <v/>
      </c>
      <c r="R67" s="47" t="str">
        <f t="shared" si="6"/>
        <v/>
      </c>
      <c r="S67" s="47" t="str">
        <f t="shared" si="6"/>
        <v/>
      </c>
      <c r="T67" s="47" t="str">
        <f t="shared" si="6"/>
        <v/>
      </c>
      <c r="U67" s="47" t="str">
        <f t="shared" si="6"/>
        <v/>
      </c>
      <c r="V67" s="47">
        <f t="shared" ref="V67:V83" si="7">IF(AQ67&gt;0,INDEX(AK67:AP67,AQ67),0)</f>
        <v>2</v>
      </c>
      <c r="W67" s="47">
        <f>IF(SUM(D67:U67)&gt;0,SUM(D67:U67),"")</f>
        <v>30</v>
      </c>
      <c r="X67" s="47">
        <f>IF(Throwouts&gt;0,LARGE((D67:U67),1),0)+IF(Throwouts&gt;1,LARGE((D67:U67),2),0)+IF(Throwouts&gt;2,LARGE((D67:U67),2),0)+IF(Throwouts&gt;3,LARGE((D67:U67),3),0)</f>
        <v>6</v>
      </c>
      <c r="Y67" s="47">
        <f>IF(W67="",0,W67-X67)</f>
        <v>24</v>
      </c>
      <c r="Z67" s="48">
        <f>IF(W67="",0,Y67*(Races_Sailed-Throwouts)/(Races_Sailed-Throwouts-V67)+(AS67*0.001)+(AW67*0.00001))</f>
        <v>33.606050000000003</v>
      </c>
      <c r="AA67" s="49">
        <f t="shared" ref="AA67:AA91" si="8">IF(RANK(Z67,Z$67:Z$91,1)=1,"",RANK(Z67,Z$67:Z$91,1)-25+ScoredBoats+AC67)</f>
        <v>6</v>
      </c>
      <c r="AB67" s="50" t="str">
        <f>IF($B33=0,"",$B33)</f>
        <v>Jolly Mon</v>
      </c>
      <c r="AC67" s="85"/>
      <c r="AD67" s="37">
        <f t="shared" ref="AD67:AD91" si="9">IF(AA98="",0,MATCH(AA98,AA$67:AA$91,0))</f>
        <v>6</v>
      </c>
      <c r="AE67" s="23">
        <f t="shared" ref="AE67:AE91" si="10">IF($D33="dnc",$D$59+1,0)+IF($E33="dnc",$E$59+1,0)+IF($F33="dnc",$F$59+1,0)</f>
        <v>0</v>
      </c>
      <c r="AF67" s="24">
        <f t="shared" ref="AF67:AF91" si="11">IF($G33="dnc",$G$59+1,0)+IF($H33="dnc",$H$59+1,0)+IF($I33="dnc",$I$59+1,0)</f>
        <v>0</v>
      </c>
      <c r="AG67" s="24">
        <f t="shared" ref="AG67:AG91" si="12">IF($J33="dnc",$J$59+1,0)+IF($K33="dnc",$K$59+1,0)+IF($L33="dnc",$L$59+1,0)</f>
        <v>0</v>
      </c>
      <c r="AH67" s="24">
        <f t="shared" ref="AH67:AH91" si="13">IF($M33="dnc",$M$59+1,0)+IF($N33="dnc",$N$59+1,0)+IF($O33="dnc",$O$59+1,0)</f>
        <v>12</v>
      </c>
      <c r="AI67" s="24">
        <f t="shared" ref="AI67:AI91" si="14">IF($P33="dnc",$P$59+1,0)+IF($Q33="dnc",$Q$59+1,0)+IF($R33="dnc",$R$59+1,0)</f>
        <v>0</v>
      </c>
      <c r="AJ67" s="25">
        <f t="shared" ref="AJ67:AJ91" si="15">IF($S33="dnc",$S$59+1,0)+IF($T33="dnc",$T$59+1,0)+IF($U33="dnc",$U$59+1,0)</f>
        <v>0</v>
      </c>
      <c r="AK67" s="23">
        <f>COUNTIF(D33:F33,"dnc")</f>
        <v>0</v>
      </c>
      <c r="AL67" s="24">
        <f>COUNTIF(G33:I33,"dnc")</f>
        <v>0</v>
      </c>
      <c r="AM67" s="24">
        <f>COUNTIF(J33:L33,"dnc")</f>
        <v>0</v>
      </c>
      <c r="AN67" s="24">
        <f>COUNTIF(M33:O33,"dnc")</f>
        <v>2</v>
      </c>
      <c r="AO67" s="24">
        <f>COUNTIF(P33:R33,"dnc")</f>
        <v>0</v>
      </c>
      <c r="AP67" s="24">
        <f>COUNTIF(S33:U33,"dnc")</f>
        <v>0</v>
      </c>
      <c r="AQ67" s="35">
        <f>IF(SUM(AE67:AJ67)&gt;0,MATCH(MAX(AE67:AJ67),AE67:AJ67,0),0)</f>
        <v>4</v>
      </c>
      <c r="AR67" s="40">
        <f>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111300000000000</v>
      </c>
      <c r="AS67" s="37">
        <f>IF($Y67=0,0,(RANK($AR67,$AR$67:$AR$91,0)))</f>
        <v>6</v>
      </c>
      <c r="AT67" s="45">
        <f t="shared" ref="AT67:AT91" si="16">IF(INDEX($D67:$U67,LastRaceIndex)="bye",$Y67/(Races_Sailed-Throwouts),INDEX($D67:$U67,LastRaceIndex))</f>
        <v>3.4285714285714284</v>
      </c>
      <c r="AU67" s="45">
        <f t="shared" ref="AU67:AU91" si="17">IF(INDEX($D67:$U67,NextLastIndex)="bye",$Y67/(Races_Sailed-Throwouts),INDEX($D67:$U67,NextLastIndex))</f>
        <v>3.4285714285714284</v>
      </c>
      <c r="AV67" s="46">
        <f>IFERROR(AT67*100+AU67,0)</f>
        <v>346.28571428571428</v>
      </c>
      <c r="AW67" s="37">
        <f>IF($Y67="",0,(RANK($AV67,$AV$67:$AV$91,1))-25+C$19)</f>
        <v>5</v>
      </c>
    </row>
    <row r="68" spans="1:49">
      <c r="A68" s="49">
        <f t="shared" ref="A68:A90" si="18">IF($A34=0,"",$A34)</f>
        <v>485</v>
      </c>
      <c r="B68" s="50" t="str">
        <f t="shared" ref="B68:B90" si="19">IF($B34=0,"",$B34)</f>
        <v>Argo III</v>
      </c>
      <c r="C68" s="50" t="str">
        <f t="shared" ref="C68:C90" si="20">IF($C34=0,"",$C34)</f>
        <v>C. Nickerson</v>
      </c>
      <c r="D68" s="47">
        <f t="shared" ref="D68:I69" si="21">IF(D34="tlx",D$60+1,IF(OR(D34="dnf",D34="dsq",D34="ocs",D34="raf",D34="dnc-no-bye"),D$59+1,IF(D34="dnc",IF($AQ68=D$64,"bye",D$61+1),D34)))</f>
        <v>4</v>
      </c>
      <c r="E68" s="47" t="str">
        <f t="shared" si="21"/>
        <v/>
      </c>
      <c r="F68" s="47" t="str">
        <f t="shared" si="21"/>
        <v/>
      </c>
      <c r="G68" s="47">
        <f t="shared" si="21"/>
        <v>2</v>
      </c>
      <c r="H68" s="47" t="str">
        <f t="shared" si="21"/>
        <v/>
      </c>
      <c r="I68" s="47" t="str">
        <f t="shared" si="21"/>
        <v/>
      </c>
      <c r="J68" s="47">
        <f t="shared" si="6"/>
        <v>2</v>
      </c>
      <c r="K68" s="47">
        <f t="shared" si="6"/>
        <v>2</v>
      </c>
      <c r="L68" s="47">
        <f t="shared" si="6"/>
        <v>3</v>
      </c>
      <c r="M68" s="47">
        <f t="shared" si="6"/>
        <v>3</v>
      </c>
      <c r="N68" s="47">
        <f t="shared" si="6"/>
        <v>4</v>
      </c>
      <c r="O68" s="47">
        <f t="shared" si="6"/>
        <v>4</v>
      </c>
      <c r="P68" s="47" t="str">
        <f t="shared" si="6"/>
        <v/>
      </c>
      <c r="Q68" s="47" t="str">
        <f t="shared" si="6"/>
        <v/>
      </c>
      <c r="R68" s="47" t="str">
        <f t="shared" si="6"/>
        <v/>
      </c>
      <c r="S68" s="47" t="str">
        <f t="shared" si="6"/>
        <v/>
      </c>
      <c r="T68" s="47" t="str">
        <f t="shared" si="6"/>
        <v/>
      </c>
      <c r="U68" s="47" t="str">
        <f t="shared" si="6"/>
        <v/>
      </c>
      <c r="V68" s="47">
        <f t="shared" si="7"/>
        <v>0</v>
      </c>
      <c r="W68" s="47">
        <f t="shared" ref="W68:W91" si="22">IF(SUM(D68:U68)&gt;0,SUM(D68:U68),"")</f>
        <v>24</v>
      </c>
      <c r="X68" s="47">
        <f t="shared" ref="X68:X91" si="23">IF(Throwouts&gt;0,LARGE((D68:U68),1),0)+IF(Throwouts&gt;1,LARGE((D68:U68),2),0)+IF(Throwouts&gt;2,LARGE((D68:U68),2),0)+IF(Throwouts&gt;3,LARGE((D68:U68),3),0)</f>
        <v>4</v>
      </c>
      <c r="Y68" s="47">
        <f t="shared" ref="Y68:Y91" si="24">IF(W68="",0,W68-X68)</f>
        <v>20</v>
      </c>
      <c r="Z68" s="48">
        <f>Y68</f>
        <v>20</v>
      </c>
      <c r="AA68" s="49">
        <f t="shared" si="8"/>
        <v>3</v>
      </c>
      <c r="AB68" s="50" t="str">
        <f t="shared" ref="AB68:AB91" si="25">IF($B34=0,"",$B34)</f>
        <v>Argo III</v>
      </c>
      <c r="AC68" s="85"/>
      <c r="AD68" s="37">
        <f t="shared" si="9"/>
        <v>7</v>
      </c>
      <c r="AE68" s="23">
        <f t="shared" si="10"/>
        <v>0</v>
      </c>
      <c r="AF68" s="24">
        <f t="shared" si="11"/>
        <v>0</v>
      </c>
      <c r="AG68" s="24">
        <f t="shared" si="12"/>
        <v>0</v>
      </c>
      <c r="AH68" s="24">
        <f t="shared" si="13"/>
        <v>0</v>
      </c>
      <c r="AI68" s="24">
        <f t="shared" si="14"/>
        <v>0</v>
      </c>
      <c r="AJ68" s="25">
        <f t="shared" si="15"/>
        <v>0</v>
      </c>
      <c r="AK68" s="23">
        <f t="shared" ref="AK68:AK91" si="26">COUNTIF(D34:F34,"dnc")</f>
        <v>0</v>
      </c>
      <c r="AL68" s="24">
        <f t="shared" ref="AL68:AL91" si="27">COUNTIF(G34:I34,"dnc")</f>
        <v>0</v>
      </c>
      <c r="AM68" s="24">
        <f t="shared" ref="AM68:AM91" si="28">COUNTIF(J34:L34,"dnc")</f>
        <v>0</v>
      </c>
      <c r="AN68" s="24">
        <f t="shared" ref="AN68:AN91" si="29">COUNTIF(M34:O34,"dnc")</f>
        <v>0</v>
      </c>
      <c r="AO68" s="24">
        <f t="shared" ref="AO68:AO91" si="30">COUNTIF(P34:R34,"dnc")</f>
        <v>0</v>
      </c>
      <c r="AP68" s="24">
        <f t="shared" ref="AP68:AP91" si="31">COUNTIF(S34:U34,"dnc")</f>
        <v>0</v>
      </c>
      <c r="AQ68" s="35">
        <f t="shared" ref="AQ68:AQ91" si="32">IF(SUM(AE68:AJ68)&gt;0,MATCH(MAX(AE68:AJ68),AE68:AJ68,0),0)</f>
        <v>0</v>
      </c>
      <c r="AR68" s="40">
        <f t="shared" ref="AR68:AR91" si="33">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3230000000000000</v>
      </c>
      <c r="AS68" s="37">
        <f t="shared" ref="AS68:AS91" si="34">IF($Y68=0,0,(RANK($AR68,$AR$67:$AR$91,0)))</f>
        <v>3</v>
      </c>
      <c r="AT68" s="45">
        <f t="shared" si="16"/>
        <v>4</v>
      </c>
      <c r="AU68" s="45">
        <f t="shared" si="17"/>
        <v>4</v>
      </c>
      <c r="AV68" s="46">
        <f>IFERROR(AT68*100+AU68,0)</f>
        <v>404</v>
      </c>
      <c r="AW68" s="37">
        <f t="shared" ref="AW68:AW91" si="35">IF($Y68=0,0,(RANK($AV68,$AV$67:$AV$91,1))-25+C$19)</f>
        <v>6</v>
      </c>
    </row>
    <row r="69" spans="1:49">
      <c r="A69" s="49">
        <f t="shared" si="18"/>
        <v>588</v>
      </c>
      <c r="B69" s="50" t="str">
        <f t="shared" si="19"/>
        <v>Gallant Fox</v>
      </c>
      <c r="C69" s="50" t="str">
        <f t="shared" si="20"/>
        <v>Demsey/Thompson</v>
      </c>
      <c r="D69" s="47">
        <f t="shared" si="21"/>
        <v>5</v>
      </c>
      <c r="E69" s="47" t="str">
        <f t="shared" si="21"/>
        <v/>
      </c>
      <c r="F69" s="47" t="str">
        <f t="shared" ref="F69:I69" si="36">IF(F35="tlx",F$60+1,IF(OR(F35="dnf",F35="dsq",F35="ocs",F35="raf",F35="dnc-no-bye"),F$59+1,IF(F35="dnc",IF($AQ69=F$64,"bye",F$61+1),F35)))</f>
        <v/>
      </c>
      <c r="G69" s="47" t="str">
        <f t="shared" si="36"/>
        <v>bye</v>
      </c>
      <c r="H69" s="47" t="str">
        <f t="shared" si="36"/>
        <v/>
      </c>
      <c r="I69" s="47" t="str">
        <f t="shared" si="36"/>
        <v/>
      </c>
      <c r="J69" s="47">
        <f t="shared" si="6"/>
        <v>4</v>
      </c>
      <c r="K69" s="47">
        <f t="shared" si="6"/>
        <v>4</v>
      </c>
      <c r="L69" s="47">
        <f t="shared" si="6"/>
        <v>4</v>
      </c>
      <c r="M69" s="47">
        <f t="shared" si="6"/>
        <v>5</v>
      </c>
      <c r="N69" s="47">
        <f t="shared" si="6"/>
        <v>2</v>
      </c>
      <c r="O69" s="47">
        <f t="shared" si="6"/>
        <v>3</v>
      </c>
      <c r="P69" s="47" t="str">
        <f t="shared" si="6"/>
        <v/>
      </c>
      <c r="Q69" s="47" t="str">
        <f t="shared" si="6"/>
        <v/>
      </c>
      <c r="R69" s="47" t="str">
        <f t="shared" si="6"/>
        <v/>
      </c>
      <c r="S69" s="47" t="str">
        <f t="shared" si="6"/>
        <v/>
      </c>
      <c r="T69" s="47" t="str">
        <f t="shared" si="6"/>
        <v/>
      </c>
      <c r="U69" s="47" t="str">
        <f t="shared" si="6"/>
        <v/>
      </c>
      <c r="V69" s="47">
        <f t="shared" si="7"/>
        <v>1</v>
      </c>
      <c r="W69" s="47">
        <f t="shared" si="22"/>
        <v>27</v>
      </c>
      <c r="X69" s="47">
        <f t="shared" si="23"/>
        <v>5</v>
      </c>
      <c r="Y69" s="47">
        <f t="shared" si="24"/>
        <v>22</v>
      </c>
      <c r="Z69" s="48">
        <f>Y69</f>
        <v>22</v>
      </c>
      <c r="AA69" s="49">
        <f t="shared" si="8"/>
        <v>4</v>
      </c>
      <c r="AB69" s="50" t="str">
        <f t="shared" si="25"/>
        <v>Gallant Fox</v>
      </c>
      <c r="AC69" s="85"/>
      <c r="AD69" s="37">
        <f t="shared" si="9"/>
        <v>2</v>
      </c>
      <c r="AE69" s="23">
        <f t="shared" si="10"/>
        <v>5</v>
      </c>
      <c r="AF69" s="24">
        <f t="shared" si="11"/>
        <v>7</v>
      </c>
      <c r="AG69" s="24">
        <f t="shared" si="12"/>
        <v>0</v>
      </c>
      <c r="AH69" s="24">
        <f t="shared" si="13"/>
        <v>0</v>
      </c>
      <c r="AI69" s="24">
        <f t="shared" si="14"/>
        <v>0</v>
      </c>
      <c r="AJ69" s="25">
        <f t="shared" si="15"/>
        <v>0</v>
      </c>
      <c r="AK69" s="23">
        <f t="shared" si="26"/>
        <v>1</v>
      </c>
      <c r="AL69" s="24">
        <f t="shared" si="27"/>
        <v>1</v>
      </c>
      <c r="AM69" s="24">
        <f t="shared" si="28"/>
        <v>0</v>
      </c>
      <c r="AN69" s="24">
        <f t="shared" si="29"/>
        <v>0</v>
      </c>
      <c r="AO69" s="24">
        <f t="shared" si="30"/>
        <v>0</v>
      </c>
      <c r="AP69" s="24">
        <f t="shared" si="31"/>
        <v>0</v>
      </c>
      <c r="AQ69" s="35">
        <f t="shared" si="32"/>
        <v>2</v>
      </c>
      <c r="AR69" s="40">
        <f t="shared" si="33"/>
        <v>1132000000000000</v>
      </c>
      <c r="AS69" s="37">
        <f t="shared" si="34"/>
        <v>5</v>
      </c>
      <c r="AT69" s="45">
        <f t="shared" si="16"/>
        <v>3</v>
      </c>
      <c r="AU69" s="45">
        <f t="shared" si="17"/>
        <v>2</v>
      </c>
      <c r="AV69" s="46">
        <f>IFERROR(AT69*100+AU69,0)</f>
        <v>302</v>
      </c>
      <c r="AW69" s="37">
        <f t="shared" si="35"/>
        <v>4</v>
      </c>
    </row>
    <row r="70" spans="1:49">
      <c r="A70" s="49">
        <f t="shared" si="18"/>
        <v>591</v>
      </c>
      <c r="B70" s="50" t="str">
        <f t="shared" si="19"/>
        <v>Shamrock VI</v>
      </c>
      <c r="C70" s="50" t="str">
        <f t="shared" si="20"/>
        <v>Mullen</v>
      </c>
      <c r="D70" s="47">
        <f t="shared" ref="D70:I70" si="37">IF(D36="tlx",D$60+1,IF(OR(D36="dnf",D36="dsq",D36="ocs",D36="raf",D36="dnc-no-bye"),D$59+1,IF(D36="dnc",IF($AQ70=D$64,"bye",D$61+1),D36)))</f>
        <v>5</v>
      </c>
      <c r="E70" s="47" t="str">
        <f t="shared" si="37"/>
        <v/>
      </c>
      <c r="F70" s="47" t="str">
        <f t="shared" si="37"/>
        <v/>
      </c>
      <c r="G70" s="47">
        <f t="shared" si="37"/>
        <v>6</v>
      </c>
      <c r="H70" s="47" t="str">
        <f t="shared" si="37"/>
        <v/>
      </c>
      <c r="I70" s="47" t="str">
        <f t="shared" si="37"/>
        <v/>
      </c>
      <c r="J70" s="47">
        <f t="shared" si="6"/>
        <v>5</v>
      </c>
      <c r="K70" s="47">
        <f t="shared" si="6"/>
        <v>5</v>
      </c>
      <c r="L70" s="47">
        <f t="shared" si="6"/>
        <v>5</v>
      </c>
      <c r="M70" s="47" t="str">
        <f t="shared" si="6"/>
        <v>bye</v>
      </c>
      <c r="N70" s="47" t="str">
        <f t="shared" si="6"/>
        <v>bye</v>
      </c>
      <c r="O70" s="47" t="str">
        <f t="shared" si="6"/>
        <v>bye</v>
      </c>
      <c r="P70" s="47" t="str">
        <f t="shared" si="6"/>
        <v/>
      </c>
      <c r="Q70" s="47" t="str">
        <f t="shared" si="6"/>
        <v/>
      </c>
      <c r="R70" s="47" t="str">
        <f t="shared" si="6"/>
        <v/>
      </c>
      <c r="S70" s="47" t="str">
        <f t="shared" si="6"/>
        <v/>
      </c>
      <c r="T70" s="47" t="str">
        <f t="shared" si="6"/>
        <v/>
      </c>
      <c r="U70" s="47" t="str">
        <f t="shared" si="6"/>
        <v/>
      </c>
      <c r="V70" s="47">
        <f t="shared" si="7"/>
        <v>3</v>
      </c>
      <c r="W70" s="47">
        <f t="shared" si="22"/>
        <v>26</v>
      </c>
      <c r="X70" s="47">
        <f t="shared" si="23"/>
        <v>6</v>
      </c>
      <c r="Y70" s="47">
        <f t="shared" si="24"/>
        <v>20</v>
      </c>
      <c r="Z70" s="48">
        <f t="shared" ref="Z70:Z91" si="38">IF(W70="",0,Y70*(Races_Sailed-Throwouts)/(Races_Sailed-Throwouts-V70)+(AS70*0.001)+(AW70*0.00001))</f>
        <v>35.00703</v>
      </c>
      <c r="AA70" s="49">
        <f t="shared" si="8"/>
        <v>7</v>
      </c>
      <c r="AB70" s="50" t="str">
        <f t="shared" si="25"/>
        <v>Shamrock VI</v>
      </c>
      <c r="AC70" s="85"/>
      <c r="AD70" s="37">
        <f t="shared" si="9"/>
        <v>3</v>
      </c>
      <c r="AE70" s="23">
        <f t="shared" si="10"/>
        <v>5</v>
      </c>
      <c r="AF70" s="24">
        <f t="shared" si="11"/>
        <v>0</v>
      </c>
      <c r="AG70" s="24">
        <f t="shared" si="12"/>
        <v>0</v>
      </c>
      <c r="AH70" s="24">
        <f t="shared" si="13"/>
        <v>19</v>
      </c>
      <c r="AI70" s="24">
        <f t="shared" si="14"/>
        <v>0</v>
      </c>
      <c r="AJ70" s="25">
        <f t="shared" si="15"/>
        <v>0</v>
      </c>
      <c r="AK70" s="23">
        <f t="shared" si="26"/>
        <v>1</v>
      </c>
      <c r="AL70" s="24">
        <f t="shared" si="27"/>
        <v>0</v>
      </c>
      <c r="AM70" s="24">
        <f t="shared" si="28"/>
        <v>0</v>
      </c>
      <c r="AN70" s="24">
        <f t="shared" si="29"/>
        <v>3</v>
      </c>
      <c r="AO70" s="24">
        <f t="shared" si="30"/>
        <v>0</v>
      </c>
      <c r="AP70" s="24">
        <f t="shared" si="31"/>
        <v>0</v>
      </c>
      <c r="AQ70" s="35">
        <f t="shared" si="32"/>
        <v>4</v>
      </c>
      <c r="AR70" s="40">
        <f t="shared" si="33"/>
        <v>4100000000000</v>
      </c>
      <c r="AS70" s="37">
        <f t="shared" si="34"/>
        <v>7</v>
      </c>
      <c r="AT70" s="45">
        <f t="shared" si="16"/>
        <v>2.8571428571428572</v>
      </c>
      <c r="AU70" s="45">
        <f t="shared" si="17"/>
        <v>2.8571428571428572</v>
      </c>
      <c r="AV70" s="46">
        <f t="shared" ref="AV70:AV91" si="39">IFERROR(AT70*100+AU70,0)</f>
        <v>288.57142857142856</v>
      </c>
      <c r="AW70" s="37">
        <f t="shared" si="35"/>
        <v>3</v>
      </c>
    </row>
    <row r="71" spans="1:49">
      <c r="A71" s="49">
        <f t="shared" si="18"/>
        <v>667</v>
      </c>
      <c r="B71" s="50" t="str">
        <f t="shared" si="19"/>
        <v>Pressure</v>
      </c>
      <c r="C71" s="50" t="str">
        <f t="shared" si="20"/>
        <v>G. Nickerson</v>
      </c>
      <c r="D71" s="47">
        <f t="shared" ref="D71:I71" si="40">IF(D37="tlx",D$60+1,IF(OR(D37="dnf",D37="dsq",D37="ocs",D37="raf",D37="dnc-no-bye"),D$59+1,IF(D37="dnc",IF($AQ71=D$64,"bye",D$61+1),D37)))</f>
        <v>2</v>
      </c>
      <c r="E71" s="47" t="str">
        <f t="shared" si="40"/>
        <v/>
      </c>
      <c r="F71" s="47" t="str">
        <f t="shared" si="40"/>
        <v/>
      </c>
      <c r="G71" s="47">
        <f t="shared" si="40"/>
        <v>3</v>
      </c>
      <c r="H71" s="47" t="str">
        <f t="shared" si="40"/>
        <v/>
      </c>
      <c r="I71" s="47" t="str">
        <f t="shared" si="40"/>
        <v/>
      </c>
      <c r="J71" s="47">
        <f t="shared" si="6"/>
        <v>2</v>
      </c>
      <c r="K71" s="47">
        <f t="shared" si="6"/>
        <v>3</v>
      </c>
      <c r="L71" s="47">
        <f t="shared" si="6"/>
        <v>3</v>
      </c>
      <c r="M71" s="47">
        <f t="shared" si="6"/>
        <v>4</v>
      </c>
      <c r="N71" s="47">
        <f t="shared" si="6"/>
        <v>5</v>
      </c>
      <c r="O71" s="47">
        <f t="shared" si="6"/>
        <v>5</v>
      </c>
      <c r="P71" s="47" t="str">
        <f t="shared" si="6"/>
        <v/>
      </c>
      <c r="Q71" s="47" t="str">
        <f t="shared" si="6"/>
        <v/>
      </c>
      <c r="R71" s="47" t="str">
        <f t="shared" si="6"/>
        <v/>
      </c>
      <c r="S71" s="47" t="str">
        <f t="shared" si="6"/>
        <v/>
      </c>
      <c r="T71" s="47" t="str">
        <f t="shared" si="6"/>
        <v/>
      </c>
      <c r="U71" s="47" t="str">
        <f t="shared" si="6"/>
        <v/>
      </c>
      <c r="V71" s="47">
        <f t="shared" si="7"/>
        <v>0</v>
      </c>
      <c r="W71" s="47">
        <f t="shared" si="22"/>
        <v>27</v>
      </c>
      <c r="X71" s="47">
        <f t="shared" si="23"/>
        <v>5</v>
      </c>
      <c r="Y71" s="47">
        <f t="shared" si="24"/>
        <v>22</v>
      </c>
      <c r="Z71" s="48">
        <f t="shared" si="38"/>
        <v>22.004070000000002</v>
      </c>
      <c r="AA71" s="49">
        <f t="shared" si="8"/>
        <v>5</v>
      </c>
      <c r="AB71" s="50" t="str">
        <f t="shared" si="25"/>
        <v>Pressure</v>
      </c>
      <c r="AC71" s="85"/>
      <c r="AD71" s="37">
        <f t="shared" si="9"/>
        <v>5</v>
      </c>
      <c r="AE71" s="23">
        <f t="shared" si="10"/>
        <v>0</v>
      </c>
      <c r="AF71" s="24">
        <f t="shared" si="11"/>
        <v>0</v>
      </c>
      <c r="AG71" s="24">
        <f t="shared" si="12"/>
        <v>0</v>
      </c>
      <c r="AH71" s="24">
        <f>IF($M37="dnc",$M$59+1,0)+IF($N37="dnc",$N$59+1,0)+IF($O37="dnc",$O$59+1,0)</f>
        <v>0</v>
      </c>
      <c r="AI71" s="24">
        <f>IF($P37="dnc",$P$59+1,0)+IF($Q37="dnc",$Q$59+1,0)+IF($R37="dnc",$R$59+1,0)</f>
        <v>0</v>
      </c>
      <c r="AJ71" s="25">
        <f t="shared" si="15"/>
        <v>0</v>
      </c>
      <c r="AK71" s="23">
        <f t="shared" si="26"/>
        <v>0</v>
      </c>
      <c r="AL71" s="24">
        <f t="shared" si="27"/>
        <v>0</v>
      </c>
      <c r="AM71" s="24">
        <f t="shared" si="28"/>
        <v>0</v>
      </c>
      <c r="AN71" s="24">
        <f>COUNTIF(M37:O37,"dnc")</f>
        <v>0</v>
      </c>
      <c r="AO71" s="24">
        <f>COUNTIF(P37:R37,"dnc")</f>
        <v>0</v>
      </c>
      <c r="AP71" s="24">
        <f t="shared" si="31"/>
        <v>0</v>
      </c>
      <c r="AQ71" s="35">
        <f t="shared" si="32"/>
        <v>0</v>
      </c>
      <c r="AR71" s="40">
        <f t="shared" si="33"/>
        <v>2312000000000000</v>
      </c>
      <c r="AS71" s="37">
        <f t="shared" si="34"/>
        <v>4</v>
      </c>
      <c r="AT71" s="45">
        <f t="shared" si="16"/>
        <v>5</v>
      </c>
      <c r="AU71" s="45">
        <f t="shared" si="17"/>
        <v>5</v>
      </c>
      <c r="AV71" s="46">
        <f t="shared" si="39"/>
        <v>505</v>
      </c>
      <c r="AW71" s="37">
        <f t="shared" si="35"/>
        <v>7</v>
      </c>
    </row>
    <row r="72" spans="1:49">
      <c r="A72" s="49">
        <f t="shared" si="18"/>
        <v>1151</v>
      </c>
      <c r="B72" s="50" t="str">
        <f t="shared" si="19"/>
        <v>FKA</v>
      </c>
      <c r="C72" s="50" t="str">
        <f t="shared" si="20"/>
        <v>Beckwith</v>
      </c>
      <c r="D72" s="47" t="str">
        <f t="shared" ref="D72:I72" si="41">IF(D38="tlx",D$60+1,IF(OR(D38="dnf",D38="dsq",D38="ocs",D38="raf",D38="dnc-no-bye"),D$59+1,IF(D38="dnc",IF($AQ72=D$64,"bye",D$61+1),D38)))</f>
        <v>bye</v>
      </c>
      <c r="E72" s="47" t="str">
        <f t="shared" si="41"/>
        <v/>
      </c>
      <c r="F72" s="47" t="str">
        <f t="shared" si="41"/>
        <v/>
      </c>
      <c r="G72" s="47">
        <f t="shared" si="41"/>
        <v>1</v>
      </c>
      <c r="H72" s="47" t="str">
        <f t="shared" si="41"/>
        <v/>
      </c>
      <c r="I72" s="47" t="str">
        <f t="shared" si="41"/>
        <v/>
      </c>
      <c r="J72" s="47">
        <f t="shared" si="6"/>
        <v>1</v>
      </c>
      <c r="K72" s="47">
        <f t="shared" si="6"/>
        <v>1</v>
      </c>
      <c r="L72" s="47">
        <f t="shared" si="6"/>
        <v>1</v>
      </c>
      <c r="M72" s="47">
        <f t="shared" si="6"/>
        <v>1</v>
      </c>
      <c r="N72" s="47">
        <f t="shared" si="6"/>
        <v>1</v>
      </c>
      <c r="O72" s="47">
        <f t="shared" si="6"/>
        <v>1</v>
      </c>
      <c r="P72" s="47" t="str">
        <f t="shared" si="6"/>
        <v/>
      </c>
      <c r="Q72" s="47" t="str">
        <f t="shared" si="6"/>
        <v/>
      </c>
      <c r="R72" s="47" t="str">
        <f t="shared" si="6"/>
        <v/>
      </c>
      <c r="S72" s="47" t="str">
        <f t="shared" si="6"/>
        <v/>
      </c>
      <c r="T72" s="47" t="str">
        <f t="shared" si="6"/>
        <v/>
      </c>
      <c r="U72" s="47" t="str">
        <f t="shared" si="6"/>
        <v/>
      </c>
      <c r="V72" s="47">
        <f t="shared" si="7"/>
        <v>1</v>
      </c>
      <c r="W72" s="47">
        <f t="shared" si="22"/>
        <v>7</v>
      </c>
      <c r="X72" s="47">
        <f t="shared" si="23"/>
        <v>1</v>
      </c>
      <c r="Y72" s="47">
        <f t="shared" si="24"/>
        <v>6</v>
      </c>
      <c r="Z72" s="48">
        <f t="shared" si="38"/>
        <v>7.00101</v>
      </c>
      <c r="AA72" s="49">
        <f t="shared" si="8"/>
        <v>1</v>
      </c>
      <c r="AB72" s="50" t="str">
        <f t="shared" si="25"/>
        <v>FKA</v>
      </c>
      <c r="AC72" s="85"/>
      <c r="AD72" s="37">
        <f t="shared" si="9"/>
        <v>1</v>
      </c>
      <c r="AE72" s="23">
        <f t="shared" si="10"/>
        <v>5</v>
      </c>
      <c r="AF72" s="24">
        <f t="shared" si="11"/>
        <v>0</v>
      </c>
      <c r="AG72" s="24">
        <f t="shared" si="12"/>
        <v>0</v>
      </c>
      <c r="AH72" s="24">
        <f t="shared" si="13"/>
        <v>0</v>
      </c>
      <c r="AI72" s="24">
        <f t="shared" si="14"/>
        <v>0</v>
      </c>
      <c r="AJ72" s="25">
        <f t="shared" si="15"/>
        <v>0</v>
      </c>
      <c r="AK72" s="23">
        <f t="shared" si="26"/>
        <v>1</v>
      </c>
      <c r="AL72" s="24">
        <f t="shared" si="27"/>
        <v>0</v>
      </c>
      <c r="AM72" s="24">
        <f t="shared" si="28"/>
        <v>0</v>
      </c>
      <c r="AN72" s="24">
        <f t="shared" si="29"/>
        <v>0</v>
      </c>
      <c r="AO72" s="24">
        <f t="shared" si="30"/>
        <v>0</v>
      </c>
      <c r="AP72" s="24">
        <f t="shared" si="31"/>
        <v>0</v>
      </c>
      <c r="AQ72" s="35">
        <f t="shared" si="32"/>
        <v>1</v>
      </c>
      <c r="AR72" s="40">
        <f t="shared" si="33"/>
        <v>7E+16</v>
      </c>
      <c r="AS72" s="37">
        <f t="shared" si="34"/>
        <v>1</v>
      </c>
      <c r="AT72" s="45">
        <f t="shared" si="16"/>
        <v>1</v>
      </c>
      <c r="AU72" s="45">
        <f t="shared" si="17"/>
        <v>1</v>
      </c>
      <c r="AV72" s="46">
        <f t="shared" si="39"/>
        <v>101</v>
      </c>
      <c r="AW72" s="37">
        <f t="shared" si="35"/>
        <v>1</v>
      </c>
    </row>
    <row r="73" spans="1:49">
      <c r="A73" s="49">
        <f t="shared" si="18"/>
        <v>1153</v>
      </c>
      <c r="B73" s="50" t="str">
        <f t="shared" si="19"/>
        <v>More Gostosa</v>
      </c>
      <c r="C73" s="50" t="str">
        <f t="shared" si="20"/>
        <v>Hayes/Kirchhoff</v>
      </c>
      <c r="D73" s="47">
        <f t="shared" ref="D73:I73" si="42">IF(D39="tlx",D$60+1,IF(OR(D39="dnf",D39="dsq",D39="ocs",D39="raf",D39="dnc-no-bye"),D$59+1,IF(D39="dnc",IF($AQ73=D$64,"bye",D$61+1),D39)))</f>
        <v>1</v>
      </c>
      <c r="E73" s="47" t="str">
        <f t="shared" si="42"/>
        <v/>
      </c>
      <c r="F73" s="47" t="str">
        <f t="shared" si="42"/>
        <v/>
      </c>
      <c r="G73" s="47">
        <f t="shared" si="42"/>
        <v>5</v>
      </c>
      <c r="H73" s="47" t="str">
        <f t="shared" si="42"/>
        <v/>
      </c>
      <c r="I73" s="47" t="str">
        <f t="shared" si="42"/>
        <v/>
      </c>
      <c r="J73" s="47">
        <f t="shared" si="6"/>
        <v>1</v>
      </c>
      <c r="K73" s="47">
        <f t="shared" si="6"/>
        <v>1</v>
      </c>
      <c r="L73" s="47">
        <f t="shared" si="6"/>
        <v>2</v>
      </c>
      <c r="M73" s="47">
        <f t="shared" si="6"/>
        <v>2</v>
      </c>
      <c r="N73" s="47">
        <f t="shared" si="6"/>
        <v>3</v>
      </c>
      <c r="O73" s="47">
        <f t="shared" si="6"/>
        <v>2</v>
      </c>
      <c r="P73" s="47" t="str">
        <f t="shared" si="6"/>
        <v/>
      </c>
      <c r="Q73" s="47" t="str">
        <f t="shared" si="6"/>
        <v/>
      </c>
      <c r="R73" s="47" t="str">
        <f t="shared" si="6"/>
        <v/>
      </c>
      <c r="S73" s="47" t="str">
        <f t="shared" si="6"/>
        <v/>
      </c>
      <c r="T73" s="47" t="str">
        <f t="shared" si="6"/>
        <v/>
      </c>
      <c r="U73" s="47" t="str">
        <f t="shared" si="6"/>
        <v/>
      </c>
      <c r="V73" s="47">
        <f t="shared" si="7"/>
        <v>0</v>
      </c>
      <c r="W73" s="47">
        <f t="shared" si="22"/>
        <v>17</v>
      </c>
      <c r="X73" s="47">
        <f t="shared" si="23"/>
        <v>5</v>
      </c>
      <c r="Y73" s="47">
        <f t="shared" si="24"/>
        <v>12</v>
      </c>
      <c r="Z73" s="48">
        <f t="shared" si="38"/>
        <v>12.00202</v>
      </c>
      <c r="AA73" s="49">
        <f t="shared" si="8"/>
        <v>2</v>
      </c>
      <c r="AB73" s="50" t="str">
        <f t="shared" si="25"/>
        <v>More Gostosa</v>
      </c>
      <c r="AC73" s="85"/>
      <c r="AD73" s="37">
        <f t="shared" si="9"/>
        <v>4</v>
      </c>
      <c r="AE73" s="23">
        <f t="shared" si="10"/>
        <v>0</v>
      </c>
      <c r="AF73" s="24">
        <f t="shared" si="11"/>
        <v>0</v>
      </c>
      <c r="AG73" s="24">
        <f t="shared" si="12"/>
        <v>0</v>
      </c>
      <c r="AH73" s="24">
        <f t="shared" si="13"/>
        <v>0</v>
      </c>
      <c r="AI73" s="24">
        <f t="shared" si="14"/>
        <v>0</v>
      </c>
      <c r="AJ73" s="25">
        <f t="shared" si="15"/>
        <v>0</v>
      </c>
      <c r="AK73" s="23">
        <f t="shared" si="26"/>
        <v>0</v>
      </c>
      <c r="AL73" s="24">
        <f t="shared" si="27"/>
        <v>0</v>
      </c>
      <c r="AM73" s="24">
        <f t="shared" si="28"/>
        <v>0</v>
      </c>
      <c r="AN73" s="24">
        <f t="shared" si="29"/>
        <v>0</v>
      </c>
      <c r="AO73" s="24">
        <f t="shared" si="30"/>
        <v>0</v>
      </c>
      <c r="AP73" s="24">
        <f t="shared" si="31"/>
        <v>0</v>
      </c>
      <c r="AQ73" s="35">
        <f t="shared" si="32"/>
        <v>0</v>
      </c>
      <c r="AR73" s="40">
        <f t="shared" si="33"/>
        <v>3.3101E+16</v>
      </c>
      <c r="AS73" s="37">
        <f t="shared" si="34"/>
        <v>2</v>
      </c>
      <c r="AT73" s="45">
        <f t="shared" si="16"/>
        <v>2</v>
      </c>
      <c r="AU73" s="45">
        <f t="shared" si="17"/>
        <v>3</v>
      </c>
      <c r="AV73" s="46">
        <f t="shared" si="39"/>
        <v>203</v>
      </c>
      <c r="AW73" s="37">
        <f t="shared" si="35"/>
        <v>2</v>
      </c>
    </row>
    <row r="74" spans="1:49">
      <c r="A74" s="49" t="str">
        <f t="shared" si="18"/>
        <v/>
      </c>
      <c r="B74" s="50" t="str">
        <f t="shared" si="19"/>
        <v/>
      </c>
      <c r="C74" s="50" t="str">
        <f t="shared" si="20"/>
        <v/>
      </c>
      <c r="D74" s="47" t="str">
        <f t="shared" ref="D74:I74" si="43">IF(D40="tlx",D$60+1,IF(OR(D40="dnf",D40="dsq",D40="ocs",D40="raf",D40="dnc-no-bye"),D$59+1,IF(D40="dnc",IF($AQ74=D$64,"bye",D$61+1),D40)))</f>
        <v/>
      </c>
      <c r="E74" s="47" t="str">
        <f t="shared" si="43"/>
        <v/>
      </c>
      <c r="F74" s="47" t="str">
        <f t="shared" si="43"/>
        <v/>
      </c>
      <c r="G74" s="47" t="str">
        <f t="shared" si="43"/>
        <v/>
      </c>
      <c r="H74" s="47" t="str">
        <f t="shared" si="43"/>
        <v/>
      </c>
      <c r="I74" s="47" t="str">
        <f t="shared" si="43"/>
        <v/>
      </c>
      <c r="J74" s="47" t="str">
        <f t="shared" si="6"/>
        <v/>
      </c>
      <c r="K74" s="47" t="str">
        <f t="shared" si="6"/>
        <v/>
      </c>
      <c r="L74" s="47" t="str">
        <f t="shared" si="6"/>
        <v/>
      </c>
      <c r="M74" s="47" t="str">
        <f t="shared" si="6"/>
        <v/>
      </c>
      <c r="N74" s="47" t="str">
        <f t="shared" si="6"/>
        <v/>
      </c>
      <c r="O74" s="47" t="str">
        <f t="shared" si="6"/>
        <v/>
      </c>
      <c r="P74" s="47" t="str">
        <f t="shared" si="6"/>
        <v/>
      </c>
      <c r="Q74" s="47" t="str">
        <f t="shared" si="6"/>
        <v/>
      </c>
      <c r="R74" s="47" t="str">
        <f t="shared" si="6"/>
        <v/>
      </c>
      <c r="S74" s="47" t="str">
        <f t="shared" si="6"/>
        <v/>
      </c>
      <c r="T74" s="47" t="str">
        <f t="shared" si="6"/>
        <v/>
      </c>
      <c r="U74" s="47" t="str">
        <f t="shared" si="6"/>
        <v/>
      </c>
      <c r="V74" s="47">
        <f t="shared" si="7"/>
        <v>0</v>
      </c>
      <c r="W74" s="47" t="str">
        <f t="shared" si="22"/>
        <v/>
      </c>
      <c r="X74" s="47" t="e">
        <f t="shared" si="23"/>
        <v>#NUM!</v>
      </c>
      <c r="Y74" s="47">
        <f t="shared" si="24"/>
        <v>0</v>
      </c>
      <c r="Z74" s="48">
        <f t="shared" si="38"/>
        <v>0</v>
      </c>
      <c r="AA74" s="49" t="str">
        <f t="shared" si="8"/>
        <v/>
      </c>
      <c r="AB74" s="50" t="str">
        <f t="shared" si="25"/>
        <v/>
      </c>
      <c r="AC74" s="85"/>
      <c r="AD74" s="37">
        <f t="shared" si="9"/>
        <v>0</v>
      </c>
      <c r="AE74" s="23">
        <f t="shared" si="10"/>
        <v>0</v>
      </c>
      <c r="AF74" s="24">
        <f t="shared" si="11"/>
        <v>0</v>
      </c>
      <c r="AG74" s="24">
        <f t="shared" si="12"/>
        <v>0</v>
      </c>
      <c r="AH74" s="24">
        <f t="shared" si="13"/>
        <v>0</v>
      </c>
      <c r="AI74" s="24">
        <f t="shared" si="14"/>
        <v>0</v>
      </c>
      <c r="AJ74" s="25">
        <f t="shared" si="15"/>
        <v>0</v>
      </c>
      <c r="AK74" s="23">
        <f t="shared" si="26"/>
        <v>0</v>
      </c>
      <c r="AL74" s="24">
        <f t="shared" si="27"/>
        <v>0</v>
      </c>
      <c r="AM74" s="24">
        <f t="shared" si="28"/>
        <v>0</v>
      </c>
      <c r="AN74" s="24">
        <f t="shared" si="29"/>
        <v>0</v>
      </c>
      <c r="AO74" s="24">
        <f t="shared" si="30"/>
        <v>0</v>
      </c>
      <c r="AP74" s="24">
        <f t="shared" si="31"/>
        <v>0</v>
      </c>
      <c r="AQ74" s="35">
        <f t="shared" si="32"/>
        <v>0</v>
      </c>
      <c r="AR74" s="40">
        <f t="shared" si="33"/>
        <v>0</v>
      </c>
      <c r="AS74" s="37">
        <f t="shared" si="34"/>
        <v>0</v>
      </c>
      <c r="AT74" s="45" t="str">
        <f t="shared" si="16"/>
        <v/>
      </c>
      <c r="AU74" s="45" t="str">
        <f t="shared" si="17"/>
        <v/>
      </c>
      <c r="AV74" s="46">
        <f t="shared" si="39"/>
        <v>0</v>
      </c>
      <c r="AW74" s="37">
        <f t="shared" si="35"/>
        <v>0</v>
      </c>
    </row>
    <row r="75" spans="1:49">
      <c r="A75" s="49" t="str">
        <f t="shared" si="18"/>
        <v/>
      </c>
      <c r="B75" s="50" t="str">
        <f t="shared" si="19"/>
        <v/>
      </c>
      <c r="C75" s="50" t="str">
        <f t="shared" si="20"/>
        <v/>
      </c>
      <c r="D75" s="47" t="str">
        <f t="shared" ref="D75:I75" si="44">IF(D41="tlx",D$60+1,IF(OR(D41="dnf",D41="dsq",D41="ocs",D41="raf",D41="dnc-no-bye"),D$59+1,IF(D41="dnc",IF($AQ75=D$64,"bye",D$61+1),D41)))</f>
        <v/>
      </c>
      <c r="E75" s="47" t="str">
        <f t="shared" si="44"/>
        <v/>
      </c>
      <c r="F75" s="47" t="str">
        <f t="shared" si="44"/>
        <v/>
      </c>
      <c r="G75" s="47" t="str">
        <f t="shared" si="44"/>
        <v/>
      </c>
      <c r="H75" s="47" t="str">
        <f t="shared" si="44"/>
        <v/>
      </c>
      <c r="I75" s="47" t="str">
        <f t="shared" si="44"/>
        <v/>
      </c>
      <c r="J75" s="47" t="str">
        <f t="shared" si="6"/>
        <v/>
      </c>
      <c r="K75" s="47" t="str">
        <f t="shared" si="6"/>
        <v/>
      </c>
      <c r="L75" s="47" t="str">
        <f t="shared" si="6"/>
        <v/>
      </c>
      <c r="M75" s="47" t="str">
        <f t="shared" si="6"/>
        <v/>
      </c>
      <c r="N75" s="47" t="str">
        <f t="shared" si="6"/>
        <v/>
      </c>
      <c r="O75" s="47" t="str">
        <f t="shared" si="6"/>
        <v/>
      </c>
      <c r="P75" s="47" t="str">
        <f t="shared" si="6"/>
        <v/>
      </c>
      <c r="Q75" s="47" t="str">
        <f t="shared" si="6"/>
        <v/>
      </c>
      <c r="R75" s="47" t="str">
        <f t="shared" si="6"/>
        <v/>
      </c>
      <c r="S75" s="47" t="str">
        <f t="shared" si="6"/>
        <v/>
      </c>
      <c r="T75" s="47" t="str">
        <f t="shared" si="6"/>
        <v/>
      </c>
      <c r="U75" s="47" t="str">
        <f t="shared" si="6"/>
        <v/>
      </c>
      <c r="V75" s="47">
        <f t="shared" si="7"/>
        <v>0</v>
      </c>
      <c r="W75" s="47" t="str">
        <f t="shared" si="22"/>
        <v/>
      </c>
      <c r="X75" s="47" t="e">
        <f t="shared" si="23"/>
        <v>#NUM!</v>
      </c>
      <c r="Y75" s="47">
        <f t="shared" si="24"/>
        <v>0</v>
      </c>
      <c r="Z75" s="48">
        <f t="shared" si="38"/>
        <v>0</v>
      </c>
      <c r="AA75" s="49" t="str">
        <f t="shared" si="8"/>
        <v/>
      </c>
      <c r="AB75" s="50" t="str">
        <f t="shared" si="25"/>
        <v/>
      </c>
      <c r="AC75" s="85"/>
      <c r="AD75" s="37">
        <f t="shared" si="9"/>
        <v>0</v>
      </c>
      <c r="AE75" s="23">
        <f t="shared" si="10"/>
        <v>0</v>
      </c>
      <c r="AF75" s="24">
        <f t="shared" si="11"/>
        <v>0</v>
      </c>
      <c r="AG75" s="24">
        <f t="shared" si="12"/>
        <v>0</v>
      </c>
      <c r="AH75" s="24">
        <f t="shared" si="13"/>
        <v>0</v>
      </c>
      <c r="AI75" s="24">
        <f t="shared" si="14"/>
        <v>0</v>
      </c>
      <c r="AJ75" s="25">
        <f t="shared" si="15"/>
        <v>0</v>
      </c>
      <c r="AK75" s="23">
        <f t="shared" si="26"/>
        <v>0</v>
      </c>
      <c r="AL75" s="24">
        <f t="shared" si="27"/>
        <v>0</v>
      </c>
      <c r="AM75" s="24">
        <f t="shared" si="28"/>
        <v>0</v>
      </c>
      <c r="AN75" s="24">
        <f t="shared" si="29"/>
        <v>0</v>
      </c>
      <c r="AO75" s="24">
        <f t="shared" si="30"/>
        <v>0</v>
      </c>
      <c r="AP75" s="24">
        <f t="shared" si="31"/>
        <v>0</v>
      </c>
      <c r="AQ75" s="35">
        <f t="shared" si="32"/>
        <v>0</v>
      </c>
      <c r="AR75" s="40">
        <f t="shared" si="33"/>
        <v>0</v>
      </c>
      <c r="AS75" s="37">
        <f t="shared" si="34"/>
        <v>0</v>
      </c>
      <c r="AT75" s="45" t="str">
        <f t="shared" si="16"/>
        <v/>
      </c>
      <c r="AU75" s="45" t="str">
        <f t="shared" si="17"/>
        <v/>
      </c>
      <c r="AV75" s="46">
        <f t="shared" si="39"/>
        <v>0</v>
      </c>
      <c r="AW75" s="37">
        <f t="shared" si="35"/>
        <v>0</v>
      </c>
    </row>
    <row r="76" spans="1:49">
      <c r="A76" s="49" t="str">
        <f t="shared" si="18"/>
        <v/>
      </c>
      <c r="B76" s="50" t="str">
        <f t="shared" si="19"/>
        <v/>
      </c>
      <c r="C76" s="50" t="str">
        <f t="shared" si="20"/>
        <v/>
      </c>
      <c r="D76" s="47" t="str">
        <f t="shared" ref="D76:I76" si="45">IF(D42="tlx",D$60+1,IF(OR(D42="dnf",D42="dsq",D42="ocs",D42="raf",D42="dnc-no-bye"),D$59+1,IF(D42="dnc",IF($AQ76=D$64,"bye",D$61+1),D42)))</f>
        <v/>
      </c>
      <c r="E76" s="47" t="str">
        <f t="shared" si="45"/>
        <v/>
      </c>
      <c r="F76" s="47" t="str">
        <f t="shared" si="45"/>
        <v/>
      </c>
      <c r="G76" s="47" t="str">
        <f t="shared" si="45"/>
        <v/>
      </c>
      <c r="H76" s="47" t="str">
        <f t="shared" si="45"/>
        <v/>
      </c>
      <c r="I76" s="47" t="str">
        <f t="shared" si="45"/>
        <v/>
      </c>
      <c r="J76" s="47" t="str">
        <f t="shared" si="6"/>
        <v/>
      </c>
      <c r="K76" s="47" t="str">
        <f t="shared" si="6"/>
        <v/>
      </c>
      <c r="L76" s="47" t="str">
        <f t="shared" si="6"/>
        <v/>
      </c>
      <c r="M76" s="47" t="str">
        <f t="shared" si="6"/>
        <v/>
      </c>
      <c r="N76" s="47" t="str">
        <f t="shared" si="6"/>
        <v/>
      </c>
      <c r="O76" s="47" t="str">
        <f t="shared" si="6"/>
        <v/>
      </c>
      <c r="P76" s="47" t="str">
        <f t="shared" si="6"/>
        <v/>
      </c>
      <c r="Q76" s="47" t="str">
        <f t="shared" si="6"/>
        <v/>
      </c>
      <c r="R76" s="47" t="str">
        <f t="shared" si="6"/>
        <v/>
      </c>
      <c r="S76" s="47" t="str">
        <f t="shared" si="6"/>
        <v/>
      </c>
      <c r="T76" s="47" t="str">
        <f t="shared" si="6"/>
        <v/>
      </c>
      <c r="U76" s="47" t="str">
        <f t="shared" si="6"/>
        <v/>
      </c>
      <c r="V76" s="47">
        <f t="shared" si="7"/>
        <v>0</v>
      </c>
      <c r="W76" s="47" t="str">
        <f t="shared" si="22"/>
        <v/>
      </c>
      <c r="X76" s="47" t="e">
        <f t="shared" si="23"/>
        <v>#NUM!</v>
      </c>
      <c r="Y76" s="47">
        <f t="shared" si="24"/>
        <v>0</v>
      </c>
      <c r="Z76" s="48">
        <f t="shared" si="38"/>
        <v>0</v>
      </c>
      <c r="AA76" s="49" t="str">
        <f t="shared" si="8"/>
        <v/>
      </c>
      <c r="AB76" s="50" t="str">
        <f t="shared" si="25"/>
        <v/>
      </c>
      <c r="AC76" s="85"/>
      <c r="AD76" s="37">
        <f t="shared" si="9"/>
        <v>0</v>
      </c>
      <c r="AE76" s="23">
        <f t="shared" si="10"/>
        <v>0</v>
      </c>
      <c r="AF76" s="24">
        <f t="shared" si="11"/>
        <v>0</v>
      </c>
      <c r="AG76" s="24">
        <f t="shared" si="12"/>
        <v>0</v>
      </c>
      <c r="AH76" s="24">
        <f t="shared" si="13"/>
        <v>0</v>
      </c>
      <c r="AI76" s="24">
        <f t="shared" si="14"/>
        <v>0</v>
      </c>
      <c r="AJ76" s="25">
        <f t="shared" si="15"/>
        <v>0</v>
      </c>
      <c r="AK76" s="23">
        <f t="shared" si="26"/>
        <v>0</v>
      </c>
      <c r="AL76" s="24">
        <f t="shared" si="27"/>
        <v>0</v>
      </c>
      <c r="AM76" s="24">
        <f t="shared" si="28"/>
        <v>0</v>
      </c>
      <c r="AN76" s="24">
        <f t="shared" si="29"/>
        <v>0</v>
      </c>
      <c r="AO76" s="24">
        <f t="shared" si="30"/>
        <v>0</v>
      </c>
      <c r="AP76" s="24">
        <f t="shared" si="31"/>
        <v>0</v>
      </c>
      <c r="AQ76" s="35">
        <f t="shared" si="32"/>
        <v>0</v>
      </c>
      <c r="AR76" s="40">
        <f t="shared" si="33"/>
        <v>0</v>
      </c>
      <c r="AS76" s="37">
        <f t="shared" si="34"/>
        <v>0</v>
      </c>
      <c r="AT76" s="45" t="str">
        <f t="shared" si="16"/>
        <v/>
      </c>
      <c r="AU76" s="45" t="str">
        <f t="shared" si="17"/>
        <v/>
      </c>
      <c r="AV76" s="46">
        <f t="shared" si="39"/>
        <v>0</v>
      </c>
      <c r="AW76" s="37">
        <f t="shared" si="35"/>
        <v>0</v>
      </c>
    </row>
    <row r="77" spans="1:49">
      <c r="A77" s="49" t="str">
        <f t="shared" si="18"/>
        <v/>
      </c>
      <c r="B77" s="50" t="str">
        <f t="shared" si="19"/>
        <v/>
      </c>
      <c r="C77" s="50" t="str">
        <f t="shared" si="20"/>
        <v/>
      </c>
      <c r="D77" s="47" t="str">
        <f t="shared" ref="D77:I77" si="46">IF(D43="tlx",D$60+1,IF(OR(D43="dnf",D43="dsq",D43="ocs",D43="raf",D43="dnc-no-bye"),D$59+1,IF(D43="dnc",IF($AQ77=D$64,"bye",D$61+1),D43)))</f>
        <v/>
      </c>
      <c r="E77" s="47" t="str">
        <f t="shared" si="46"/>
        <v/>
      </c>
      <c r="F77" s="47" t="str">
        <f t="shared" si="46"/>
        <v/>
      </c>
      <c r="G77" s="47" t="str">
        <f t="shared" si="46"/>
        <v/>
      </c>
      <c r="H77" s="47" t="str">
        <f t="shared" si="46"/>
        <v/>
      </c>
      <c r="I77" s="47" t="str">
        <f t="shared" si="46"/>
        <v/>
      </c>
      <c r="J77" s="47" t="str">
        <f t="shared" si="6"/>
        <v/>
      </c>
      <c r="K77" s="47" t="str">
        <f t="shared" si="6"/>
        <v/>
      </c>
      <c r="L77" s="47" t="str">
        <f t="shared" si="6"/>
        <v/>
      </c>
      <c r="M77" s="47" t="str">
        <f t="shared" si="6"/>
        <v/>
      </c>
      <c r="N77" s="47" t="str">
        <f t="shared" si="6"/>
        <v/>
      </c>
      <c r="O77" s="47" t="str">
        <f t="shared" si="6"/>
        <v/>
      </c>
      <c r="P77" s="47" t="str">
        <f t="shared" si="6"/>
        <v/>
      </c>
      <c r="Q77" s="47" t="str">
        <f t="shared" si="6"/>
        <v/>
      </c>
      <c r="R77" s="47" t="str">
        <f t="shared" si="6"/>
        <v/>
      </c>
      <c r="S77" s="47" t="str">
        <f t="shared" si="6"/>
        <v/>
      </c>
      <c r="T77" s="47" t="str">
        <f t="shared" si="6"/>
        <v/>
      </c>
      <c r="U77" s="47" t="str">
        <f t="shared" si="6"/>
        <v/>
      </c>
      <c r="V77" s="47">
        <f t="shared" si="7"/>
        <v>0</v>
      </c>
      <c r="W77" s="47" t="str">
        <f t="shared" si="22"/>
        <v/>
      </c>
      <c r="X77" s="47" t="e">
        <f t="shared" si="23"/>
        <v>#NUM!</v>
      </c>
      <c r="Y77" s="47">
        <f t="shared" si="24"/>
        <v>0</v>
      </c>
      <c r="Z77" s="48">
        <f t="shared" si="38"/>
        <v>0</v>
      </c>
      <c r="AA77" s="49" t="str">
        <f t="shared" si="8"/>
        <v/>
      </c>
      <c r="AB77" s="50" t="str">
        <f t="shared" si="25"/>
        <v/>
      </c>
      <c r="AC77" s="85"/>
      <c r="AD77" s="37">
        <f t="shared" si="9"/>
        <v>0</v>
      </c>
      <c r="AE77" s="23">
        <f t="shared" si="10"/>
        <v>0</v>
      </c>
      <c r="AF77" s="24">
        <f t="shared" si="11"/>
        <v>0</v>
      </c>
      <c r="AG77" s="24">
        <f t="shared" si="12"/>
        <v>0</v>
      </c>
      <c r="AH77" s="24">
        <f t="shared" si="13"/>
        <v>0</v>
      </c>
      <c r="AI77" s="24">
        <f t="shared" si="14"/>
        <v>0</v>
      </c>
      <c r="AJ77" s="25">
        <f t="shared" si="15"/>
        <v>0</v>
      </c>
      <c r="AK77" s="23">
        <f t="shared" si="26"/>
        <v>0</v>
      </c>
      <c r="AL77" s="24">
        <f t="shared" si="27"/>
        <v>0</v>
      </c>
      <c r="AM77" s="24">
        <f t="shared" si="28"/>
        <v>0</v>
      </c>
      <c r="AN77" s="24">
        <f t="shared" si="29"/>
        <v>0</v>
      </c>
      <c r="AO77" s="24">
        <f t="shared" si="30"/>
        <v>0</v>
      </c>
      <c r="AP77" s="24">
        <f t="shared" si="31"/>
        <v>0</v>
      </c>
      <c r="AQ77" s="35">
        <f t="shared" si="32"/>
        <v>0</v>
      </c>
      <c r="AR77" s="40">
        <f t="shared" si="33"/>
        <v>0</v>
      </c>
      <c r="AS77" s="37">
        <f t="shared" si="34"/>
        <v>0</v>
      </c>
      <c r="AT77" s="45" t="str">
        <f t="shared" si="16"/>
        <v/>
      </c>
      <c r="AU77" s="45" t="str">
        <f t="shared" si="17"/>
        <v/>
      </c>
      <c r="AV77" s="46">
        <f t="shared" si="39"/>
        <v>0</v>
      </c>
      <c r="AW77" s="37">
        <f t="shared" si="35"/>
        <v>0</v>
      </c>
    </row>
    <row r="78" spans="1:49">
      <c r="A78" s="49" t="str">
        <f t="shared" si="18"/>
        <v/>
      </c>
      <c r="B78" s="50" t="str">
        <f t="shared" si="19"/>
        <v/>
      </c>
      <c r="C78" s="50" t="str">
        <f t="shared" si="20"/>
        <v/>
      </c>
      <c r="D78" s="47" t="str">
        <f t="shared" ref="D78:I78" si="47">IF(D44="tlx",D$60+1,IF(OR(D44="dnf",D44="dsq",D44="ocs",D44="raf",D44="dnc-no-bye"),D$59+1,IF(D44="dnc",IF($AQ78=D$64,"bye",D$61+1),D44)))</f>
        <v/>
      </c>
      <c r="E78" s="47" t="str">
        <f t="shared" si="47"/>
        <v/>
      </c>
      <c r="F78" s="47" t="str">
        <f t="shared" si="47"/>
        <v/>
      </c>
      <c r="G78" s="47" t="str">
        <f t="shared" si="47"/>
        <v/>
      </c>
      <c r="H78" s="47" t="str">
        <f t="shared" si="47"/>
        <v/>
      </c>
      <c r="I78" s="47" t="str">
        <f t="shared" si="47"/>
        <v/>
      </c>
      <c r="J78" s="47" t="str">
        <f>IF(J44="tlx",J$60+1,IF(OR(J44="dnf",J44="dsq",J44="ocs",J44="raf",J44="dnc-no-bye"),J$59+1,IF(J44="dnc",IF($AQ78=J$64,"bye",J$61+1),J44)))</f>
        <v/>
      </c>
      <c r="K78" s="47" t="str">
        <f t="shared" ref="K78:U78" si="48">IF(K44="tlx",K$60+1,IF(OR(K44="dnf",K44="dsq",K44="ocs",K44="raf",K44="dnc-no-bye"),K$59+1,IF(K44="dnc",IF($AQ78=K$64,"bye",K$61+1),K44)))</f>
        <v/>
      </c>
      <c r="L78" s="47" t="str">
        <f t="shared" si="48"/>
        <v/>
      </c>
      <c r="M78" s="47" t="str">
        <f t="shared" si="48"/>
        <v/>
      </c>
      <c r="N78" s="47" t="str">
        <f t="shared" si="48"/>
        <v/>
      </c>
      <c r="O78" s="47" t="str">
        <f t="shared" si="48"/>
        <v/>
      </c>
      <c r="P78" s="47" t="str">
        <f t="shared" si="48"/>
        <v/>
      </c>
      <c r="Q78" s="47" t="str">
        <f t="shared" si="48"/>
        <v/>
      </c>
      <c r="R78" s="47" t="str">
        <f t="shared" si="48"/>
        <v/>
      </c>
      <c r="S78" s="47" t="str">
        <f t="shared" si="48"/>
        <v/>
      </c>
      <c r="T78" s="47" t="str">
        <f t="shared" si="48"/>
        <v/>
      </c>
      <c r="U78" s="47" t="str">
        <f t="shared" si="48"/>
        <v/>
      </c>
      <c r="V78" s="47">
        <f t="shared" si="7"/>
        <v>0</v>
      </c>
      <c r="W78" s="47" t="str">
        <f t="shared" si="22"/>
        <v/>
      </c>
      <c r="X78" s="47" t="e">
        <f t="shared" si="23"/>
        <v>#NUM!</v>
      </c>
      <c r="Y78" s="47">
        <f t="shared" si="24"/>
        <v>0</v>
      </c>
      <c r="Z78" s="48">
        <f t="shared" si="38"/>
        <v>0</v>
      </c>
      <c r="AA78" s="49" t="str">
        <f t="shared" si="8"/>
        <v/>
      </c>
      <c r="AB78" s="50" t="str">
        <f t="shared" si="25"/>
        <v/>
      </c>
      <c r="AC78" s="85"/>
      <c r="AD78" s="37">
        <f t="shared" si="9"/>
        <v>0</v>
      </c>
      <c r="AE78" s="23">
        <f t="shared" si="10"/>
        <v>0</v>
      </c>
      <c r="AF78" s="24">
        <f t="shared" si="11"/>
        <v>0</v>
      </c>
      <c r="AG78" s="24">
        <f t="shared" si="12"/>
        <v>0</v>
      </c>
      <c r="AH78" s="24">
        <f t="shared" si="13"/>
        <v>0</v>
      </c>
      <c r="AI78" s="24">
        <f t="shared" si="14"/>
        <v>0</v>
      </c>
      <c r="AJ78" s="25">
        <f t="shared" si="15"/>
        <v>0</v>
      </c>
      <c r="AK78" s="23">
        <f t="shared" si="26"/>
        <v>0</v>
      </c>
      <c r="AL78" s="24">
        <f t="shared" si="27"/>
        <v>0</v>
      </c>
      <c r="AM78" s="24">
        <f t="shared" si="28"/>
        <v>0</v>
      </c>
      <c r="AN78" s="24">
        <f t="shared" si="29"/>
        <v>0</v>
      </c>
      <c r="AO78" s="24">
        <f t="shared" si="30"/>
        <v>0</v>
      </c>
      <c r="AP78" s="24">
        <f t="shared" si="31"/>
        <v>0</v>
      </c>
      <c r="AQ78" s="35">
        <f t="shared" si="32"/>
        <v>0</v>
      </c>
      <c r="AR78" s="40">
        <f t="shared" si="33"/>
        <v>0</v>
      </c>
      <c r="AS78" s="37">
        <f t="shared" si="34"/>
        <v>0</v>
      </c>
      <c r="AT78" s="45" t="str">
        <f t="shared" si="16"/>
        <v/>
      </c>
      <c r="AU78" s="45" t="str">
        <f t="shared" si="17"/>
        <v/>
      </c>
      <c r="AV78" s="46">
        <f t="shared" si="39"/>
        <v>0</v>
      </c>
      <c r="AW78" s="37">
        <f t="shared" si="35"/>
        <v>0</v>
      </c>
    </row>
    <row r="79" spans="1:49">
      <c r="A79" s="49" t="str">
        <f t="shared" si="18"/>
        <v/>
      </c>
      <c r="B79" s="50" t="str">
        <f t="shared" si="19"/>
        <v/>
      </c>
      <c r="C79" s="50" t="str">
        <f t="shared" si="20"/>
        <v/>
      </c>
      <c r="D79" s="47" t="str">
        <f t="shared" ref="D79:I79" si="49">IF(D45="tlx",D$60+1,IF(OR(D45="dnf",D45="dsq",D45="ocs",D45="raf",D45="dnc-no-bye"),D$59+1,IF(D45="dnc",IF($AQ79=D$64,"bye",D$61+1),D45)))</f>
        <v/>
      </c>
      <c r="E79" s="47" t="str">
        <f t="shared" si="49"/>
        <v/>
      </c>
      <c r="F79" s="47" t="str">
        <f t="shared" si="49"/>
        <v/>
      </c>
      <c r="G79" s="47" t="str">
        <f t="shared" si="49"/>
        <v/>
      </c>
      <c r="H79" s="47" t="str">
        <f t="shared" si="49"/>
        <v/>
      </c>
      <c r="I79" s="47" t="str">
        <f t="shared" si="49"/>
        <v/>
      </c>
      <c r="J79" s="47" t="str">
        <f t="shared" ref="J79:U91" si="50">IF(J45="tlx",J$60+1,IF(OR(J45="dnf",J45="dsq",J45="ocs",J45="raf",J45="dnc-no-bye"),J$59+1,IF(J45="dnc",IF($AQ79=J$64,"bye",J$61+1),J45)))</f>
        <v/>
      </c>
      <c r="K79" s="47" t="str">
        <f t="shared" si="50"/>
        <v/>
      </c>
      <c r="L79" s="47" t="str">
        <f t="shared" si="50"/>
        <v/>
      </c>
      <c r="M79" s="47" t="str">
        <f t="shared" si="50"/>
        <v/>
      </c>
      <c r="N79" s="47" t="str">
        <f t="shared" si="50"/>
        <v/>
      </c>
      <c r="O79" s="47" t="str">
        <f t="shared" si="50"/>
        <v/>
      </c>
      <c r="P79" s="47" t="str">
        <f t="shared" si="50"/>
        <v/>
      </c>
      <c r="Q79" s="47" t="str">
        <f t="shared" si="50"/>
        <v/>
      </c>
      <c r="R79" s="47" t="str">
        <f t="shared" si="50"/>
        <v/>
      </c>
      <c r="S79" s="47" t="str">
        <f t="shared" si="50"/>
        <v/>
      </c>
      <c r="T79" s="47" t="str">
        <f t="shared" si="50"/>
        <v/>
      </c>
      <c r="U79" s="47" t="str">
        <f t="shared" si="50"/>
        <v/>
      </c>
      <c r="V79" s="47">
        <f t="shared" si="7"/>
        <v>0</v>
      </c>
      <c r="W79" s="47" t="str">
        <f t="shared" si="22"/>
        <v/>
      </c>
      <c r="X79" s="47" t="e">
        <f t="shared" si="23"/>
        <v>#NUM!</v>
      </c>
      <c r="Y79" s="47">
        <f t="shared" si="24"/>
        <v>0</v>
      </c>
      <c r="Z79" s="48">
        <f t="shared" si="38"/>
        <v>0</v>
      </c>
      <c r="AA79" s="49" t="str">
        <f t="shared" si="8"/>
        <v/>
      </c>
      <c r="AB79" s="50" t="str">
        <f t="shared" si="25"/>
        <v/>
      </c>
      <c r="AC79" s="85"/>
      <c r="AD79" s="37">
        <f t="shared" si="9"/>
        <v>0</v>
      </c>
      <c r="AE79" s="23">
        <f t="shared" si="10"/>
        <v>0</v>
      </c>
      <c r="AF79" s="24">
        <f t="shared" si="11"/>
        <v>0</v>
      </c>
      <c r="AG79" s="24">
        <f t="shared" si="12"/>
        <v>0</v>
      </c>
      <c r="AH79" s="24">
        <f t="shared" si="13"/>
        <v>0</v>
      </c>
      <c r="AI79" s="24">
        <f t="shared" si="14"/>
        <v>0</v>
      </c>
      <c r="AJ79" s="25">
        <f t="shared" si="15"/>
        <v>0</v>
      </c>
      <c r="AK79" s="23">
        <f t="shared" si="26"/>
        <v>0</v>
      </c>
      <c r="AL79" s="24">
        <f t="shared" si="27"/>
        <v>0</v>
      </c>
      <c r="AM79" s="24">
        <f t="shared" si="28"/>
        <v>0</v>
      </c>
      <c r="AN79" s="24">
        <f t="shared" si="29"/>
        <v>0</v>
      </c>
      <c r="AO79" s="24">
        <f t="shared" si="30"/>
        <v>0</v>
      </c>
      <c r="AP79" s="24">
        <f t="shared" si="31"/>
        <v>0</v>
      </c>
      <c r="AQ79" s="35">
        <f t="shared" si="32"/>
        <v>0</v>
      </c>
      <c r="AR79" s="40">
        <f t="shared" si="33"/>
        <v>0</v>
      </c>
      <c r="AS79" s="37">
        <f t="shared" si="34"/>
        <v>0</v>
      </c>
      <c r="AT79" s="45" t="str">
        <f t="shared" si="16"/>
        <v/>
      </c>
      <c r="AU79" s="45" t="str">
        <f t="shared" si="17"/>
        <v/>
      </c>
      <c r="AV79" s="46">
        <f t="shared" si="39"/>
        <v>0</v>
      </c>
      <c r="AW79" s="37">
        <f t="shared" si="35"/>
        <v>0</v>
      </c>
    </row>
    <row r="80" spans="1:49">
      <c r="A80" s="49" t="str">
        <f t="shared" si="18"/>
        <v/>
      </c>
      <c r="B80" s="50" t="str">
        <f t="shared" si="19"/>
        <v/>
      </c>
      <c r="C80" s="50" t="str">
        <f t="shared" si="20"/>
        <v/>
      </c>
      <c r="D80" s="47" t="str">
        <f t="shared" ref="D80:I80" si="51">IF(D46="tlx",D$60+1,IF(OR(D46="dnf",D46="dsq",D46="ocs",D46="raf",D46="dnc-no-bye"),D$59+1,IF(D46="dnc",IF($AQ80=D$64,"bye",D$61+1),D46)))</f>
        <v/>
      </c>
      <c r="E80" s="47" t="str">
        <f t="shared" si="51"/>
        <v/>
      </c>
      <c r="F80" s="47" t="str">
        <f t="shared" si="51"/>
        <v/>
      </c>
      <c r="G80" s="47" t="str">
        <f t="shared" si="51"/>
        <v/>
      </c>
      <c r="H80" s="47" t="str">
        <f t="shared" si="51"/>
        <v/>
      </c>
      <c r="I80" s="47" t="str">
        <f t="shared" si="51"/>
        <v/>
      </c>
      <c r="J80" s="47" t="str">
        <f t="shared" si="50"/>
        <v/>
      </c>
      <c r="K80" s="47" t="str">
        <f t="shared" si="50"/>
        <v/>
      </c>
      <c r="L80" s="47" t="str">
        <f t="shared" si="50"/>
        <v/>
      </c>
      <c r="M80" s="47" t="str">
        <f t="shared" si="50"/>
        <v/>
      </c>
      <c r="N80" s="47" t="str">
        <f t="shared" si="50"/>
        <v/>
      </c>
      <c r="O80" s="47" t="str">
        <f t="shared" si="50"/>
        <v/>
      </c>
      <c r="P80" s="47" t="str">
        <f t="shared" si="50"/>
        <v/>
      </c>
      <c r="Q80" s="47" t="str">
        <f t="shared" si="50"/>
        <v/>
      </c>
      <c r="R80" s="47" t="str">
        <f t="shared" si="50"/>
        <v/>
      </c>
      <c r="S80" s="47" t="str">
        <f t="shared" si="50"/>
        <v/>
      </c>
      <c r="T80" s="47" t="str">
        <f t="shared" si="50"/>
        <v/>
      </c>
      <c r="U80" s="47" t="str">
        <f t="shared" si="50"/>
        <v/>
      </c>
      <c r="V80" s="47">
        <f t="shared" si="7"/>
        <v>0</v>
      </c>
      <c r="W80" s="47" t="str">
        <f t="shared" si="22"/>
        <v/>
      </c>
      <c r="X80" s="47" t="e">
        <f t="shared" si="23"/>
        <v>#NUM!</v>
      </c>
      <c r="Y80" s="47">
        <f t="shared" si="24"/>
        <v>0</v>
      </c>
      <c r="Z80" s="48">
        <f t="shared" si="38"/>
        <v>0</v>
      </c>
      <c r="AA80" s="49" t="str">
        <f t="shared" si="8"/>
        <v/>
      </c>
      <c r="AB80" s="50" t="str">
        <f t="shared" si="25"/>
        <v/>
      </c>
      <c r="AC80" s="85"/>
      <c r="AD80" s="37">
        <f t="shared" si="9"/>
        <v>0</v>
      </c>
      <c r="AE80" s="23">
        <f t="shared" si="10"/>
        <v>0</v>
      </c>
      <c r="AF80" s="24">
        <f t="shared" si="11"/>
        <v>0</v>
      </c>
      <c r="AG80" s="24">
        <f t="shared" si="12"/>
        <v>0</v>
      </c>
      <c r="AH80" s="24">
        <f t="shared" si="13"/>
        <v>0</v>
      </c>
      <c r="AI80" s="24">
        <f t="shared" si="14"/>
        <v>0</v>
      </c>
      <c r="AJ80" s="25">
        <f t="shared" si="15"/>
        <v>0</v>
      </c>
      <c r="AK80" s="23">
        <f t="shared" si="26"/>
        <v>0</v>
      </c>
      <c r="AL80" s="24">
        <f t="shared" si="27"/>
        <v>0</v>
      </c>
      <c r="AM80" s="24">
        <f t="shared" si="28"/>
        <v>0</v>
      </c>
      <c r="AN80" s="24">
        <f t="shared" si="29"/>
        <v>0</v>
      </c>
      <c r="AO80" s="24">
        <f t="shared" si="30"/>
        <v>0</v>
      </c>
      <c r="AP80" s="24">
        <f t="shared" si="31"/>
        <v>0</v>
      </c>
      <c r="AQ80" s="35">
        <f t="shared" si="32"/>
        <v>0</v>
      </c>
      <c r="AR80" s="40">
        <f t="shared" si="33"/>
        <v>0</v>
      </c>
      <c r="AS80" s="37">
        <f t="shared" si="34"/>
        <v>0</v>
      </c>
      <c r="AT80" s="45" t="str">
        <f t="shared" si="16"/>
        <v/>
      </c>
      <c r="AU80" s="45" t="str">
        <f t="shared" si="17"/>
        <v/>
      </c>
      <c r="AV80" s="46">
        <f t="shared" si="39"/>
        <v>0</v>
      </c>
      <c r="AW80" s="37">
        <f t="shared" si="35"/>
        <v>0</v>
      </c>
    </row>
    <row r="81" spans="1:49">
      <c r="A81" s="49" t="str">
        <f t="shared" si="18"/>
        <v/>
      </c>
      <c r="B81" s="50" t="str">
        <f t="shared" si="19"/>
        <v/>
      </c>
      <c r="C81" s="50" t="str">
        <f t="shared" si="20"/>
        <v/>
      </c>
      <c r="D81" s="47" t="str">
        <f t="shared" ref="D81:I81" si="52">IF(D47="tlx",D$60+1,IF(OR(D47="dnf",D47="dsq",D47="ocs",D47="raf",D47="dnc-no-bye"),D$59+1,IF(D47="dnc",IF($AQ81=D$64,"bye",D$61+1),D47)))</f>
        <v/>
      </c>
      <c r="E81" s="47" t="str">
        <f t="shared" si="52"/>
        <v/>
      </c>
      <c r="F81" s="47" t="str">
        <f t="shared" si="52"/>
        <v/>
      </c>
      <c r="G81" s="47" t="str">
        <f t="shared" si="52"/>
        <v/>
      </c>
      <c r="H81" s="47" t="str">
        <f t="shared" si="52"/>
        <v/>
      </c>
      <c r="I81" s="47" t="str">
        <f t="shared" si="52"/>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7"/>
        <v>0</v>
      </c>
      <c r="W81" s="47" t="str">
        <f t="shared" si="22"/>
        <v/>
      </c>
      <c r="X81" s="47" t="e">
        <f t="shared" si="23"/>
        <v>#NUM!</v>
      </c>
      <c r="Y81" s="47">
        <f t="shared" si="24"/>
        <v>0</v>
      </c>
      <c r="Z81" s="48">
        <f t="shared" si="38"/>
        <v>0</v>
      </c>
      <c r="AA81" s="49" t="str">
        <f t="shared" si="8"/>
        <v/>
      </c>
      <c r="AB81" s="50" t="str">
        <f t="shared" si="25"/>
        <v/>
      </c>
      <c r="AC81" s="85"/>
      <c r="AD81" s="37">
        <f t="shared" si="9"/>
        <v>0</v>
      </c>
      <c r="AE81" s="23">
        <f t="shared" si="10"/>
        <v>0</v>
      </c>
      <c r="AF81" s="24">
        <f t="shared" si="11"/>
        <v>0</v>
      </c>
      <c r="AG81" s="24">
        <f t="shared" si="12"/>
        <v>0</v>
      </c>
      <c r="AH81" s="24">
        <f t="shared" si="13"/>
        <v>0</v>
      </c>
      <c r="AI81" s="24">
        <f t="shared" si="14"/>
        <v>0</v>
      </c>
      <c r="AJ81" s="25">
        <f t="shared" si="15"/>
        <v>0</v>
      </c>
      <c r="AK81" s="23">
        <f t="shared" si="26"/>
        <v>0</v>
      </c>
      <c r="AL81" s="24">
        <f>COUNTIF(G47:I47,"dnc")</f>
        <v>0</v>
      </c>
      <c r="AM81" s="24">
        <f t="shared" si="28"/>
        <v>0</v>
      </c>
      <c r="AN81" s="24">
        <f t="shared" si="29"/>
        <v>0</v>
      </c>
      <c r="AO81" s="24">
        <f t="shared" si="30"/>
        <v>0</v>
      </c>
      <c r="AP81" s="24">
        <f t="shared" si="31"/>
        <v>0</v>
      </c>
      <c r="AQ81" s="35">
        <f t="shared" si="32"/>
        <v>0</v>
      </c>
      <c r="AR81" s="40">
        <f t="shared" si="33"/>
        <v>0</v>
      </c>
      <c r="AS81" s="37">
        <f t="shared" si="34"/>
        <v>0</v>
      </c>
      <c r="AT81" s="45" t="str">
        <f t="shared" si="16"/>
        <v/>
      </c>
      <c r="AU81" s="45" t="str">
        <f t="shared" si="17"/>
        <v/>
      </c>
      <c r="AV81" s="46">
        <f t="shared" si="39"/>
        <v>0</v>
      </c>
      <c r="AW81" s="37">
        <f t="shared" si="35"/>
        <v>0</v>
      </c>
    </row>
    <row r="82" spans="1:49">
      <c r="A82" s="49" t="str">
        <f t="shared" si="18"/>
        <v/>
      </c>
      <c r="B82" s="50" t="str">
        <f t="shared" si="19"/>
        <v/>
      </c>
      <c r="C82" s="50" t="str">
        <f t="shared" si="20"/>
        <v/>
      </c>
      <c r="D82" s="47" t="str">
        <f t="shared" ref="D82:I82" si="53">IF(D48="tlx",D$60+1,IF(OR(D48="dnf",D48="dsq",D48="ocs",D48="raf",D48="dnc-no-bye"),D$59+1,IF(D48="dnc",IF($AQ82=D$64,"bye",D$61+1),D48)))</f>
        <v/>
      </c>
      <c r="E82" s="47" t="str">
        <f t="shared" si="53"/>
        <v/>
      </c>
      <c r="F82" s="47" t="str">
        <f t="shared" si="53"/>
        <v/>
      </c>
      <c r="G82" s="47" t="str">
        <f t="shared" si="53"/>
        <v/>
      </c>
      <c r="H82" s="47" t="str">
        <f t="shared" si="53"/>
        <v/>
      </c>
      <c r="I82" s="47" t="str">
        <f t="shared" si="53"/>
        <v/>
      </c>
      <c r="J82" s="47" t="str">
        <f t="shared" si="50"/>
        <v/>
      </c>
      <c r="K82" s="47" t="str">
        <f t="shared" si="50"/>
        <v/>
      </c>
      <c r="L82" s="47" t="str">
        <f t="shared" si="50"/>
        <v/>
      </c>
      <c r="M82" s="47" t="str">
        <f t="shared" si="50"/>
        <v/>
      </c>
      <c r="N82" s="47" t="str">
        <f t="shared" si="50"/>
        <v/>
      </c>
      <c r="O82" s="47" t="str">
        <f t="shared" si="50"/>
        <v/>
      </c>
      <c r="P82" s="47" t="str">
        <f t="shared" si="50"/>
        <v/>
      </c>
      <c r="Q82" s="47" t="str">
        <f t="shared" si="50"/>
        <v/>
      </c>
      <c r="R82" s="47" t="str">
        <f t="shared" si="50"/>
        <v/>
      </c>
      <c r="S82" s="47" t="str">
        <f t="shared" si="50"/>
        <v/>
      </c>
      <c r="T82" s="47" t="str">
        <f t="shared" si="50"/>
        <v/>
      </c>
      <c r="U82" s="47" t="str">
        <f t="shared" si="50"/>
        <v/>
      </c>
      <c r="V82" s="47">
        <f t="shared" si="7"/>
        <v>0</v>
      </c>
      <c r="W82" s="47" t="str">
        <f t="shared" si="22"/>
        <v/>
      </c>
      <c r="X82" s="47" t="e">
        <f t="shared" si="23"/>
        <v>#NUM!</v>
      </c>
      <c r="Y82" s="47">
        <f t="shared" si="24"/>
        <v>0</v>
      </c>
      <c r="Z82" s="48">
        <f t="shared" si="38"/>
        <v>0</v>
      </c>
      <c r="AA82" s="49" t="str">
        <f t="shared" si="8"/>
        <v/>
      </c>
      <c r="AB82" s="50" t="str">
        <f t="shared" si="25"/>
        <v/>
      </c>
      <c r="AC82" s="85"/>
      <c r="AD82" s="37">
        <f t="shared" si="9"/>
        <v>0</v>
      </c>
      <c r="AE82" s="23">
        <f t="shared" si="10"/>
        <v>0</v>
      </c>
      <c r="AF82" s="24">
        <f t="shared" si="11"/>
        <v>0</v>
      </c>
      <c r="AG82" s="24">
        <f t="shared" si="12"/>
        <v>0</v>
      </c>
      <c r="AH82" s="24">
        <f t="shared" si="13"/>
        <v>0</v>
      </c>
      <c r="AI82" s="24">
        <f t="shared" si="14"/>
        <v>0</v>
      </c>
      <c r="AJ82" s="25">
        <f t="shared" si="15"/>
        <v>0</v>
      </c>
      <c r="AK82" s="23">
        <f t="shared" si="26"/>
        <v>0</v>
      </c>
      <c r="AL82" s="24">
        <f t="shared" si="27"/>
        <v>0</v>
      </c>
      <c r="AM82" s="24">
        <f t="shared" si="28"/>
        <v>0</v>
      </c>
      <c r="AN82" s="24">
        <f t="shared" si="29"/>
        <v>0</v>
      </c>
      <c r="AO82" s="24">
        <f t="shared" si="30"/>
        <v>0</v>
      </c>
      <c r="AP82" s="24">
        <f t="shared" si="31"/>
        <v>0</v>
      </c>
      <c r="AQ82" s="35">
        <f t="shared" si="32"/>
        <v>0</v>
      </c>
      <c r="AR82" s="40">
        <f t="shared" si="33"/>
        <v>0</v>
      </c>
      <c r="AS82" s="37">
        <f t="shared" si="34"/>
        <v>0</v>
      </c>
      <c r="AT82" s="45" t="str">
        <f t="shared" si="16"/>
        <v/>
      </c>
      <c r="AU82" s="45" t="str">
        <f t="shared" si="17"/>
        <v/>
      </c>
      <c r="AV82" s="46">
        <f t="shared" si="39"/>
        <v>0</v>
      </c>
      <c r="AW82" s="37">
        <f t="shared" si="35"/>
        <v>0</v>
      </c>
    </row>
    <row r="83" spans="1:49">
      <c r="A83" s="49" t="str">
        <f t="shared" si="18"/>
        <v/>
      </c>
      <c r="B83" s="50" t="str">
        <f t="shared" si="19"/>
        <v/>
      </c>
      <c r="C83" s="50" t="str">
        <f t="shared" si="20"/>
        <v/>
      </c>
      <c r="D83" s="47" t="str">
        <f t="shared" ref="D83:I83" si="54">IF(D49="tlx",D$60+1,IF(OR(D49="dnf",D49="dsq",D49="ocs",D49="raf",D49="dnc-no-bye"),D$59+1,IF(D49="dnc",IF($AQ83=D$64,"bye",D$61+1),D49)))</f>
        <v/>
      </c>
      <c r="E83" s="47" t="str">
        <f t="shared" si="54"/>
        <v/>
      </c>
      <c r="F83" s="47" t="str">
        <f t="shared" si="54"/>
        <v/>
      </c>
      <c r="G83" s="47" t="str">
        <f t="shared" si="54"/>
        <v/>
      </c>
      <c r="H83" s="47" t="str">
        <f t="shared" si="54"/>
        <v/>
      </c>
      <c r="I83" s="47" t="str">
        <f t="shared" si="54"/>
        <v/>
      </c>
      <c r="J83" s="47" t="str">
        <f t="shared" si="50"/>
        <v/>
      </c>
      <c r="K83" s="47" t="str">
        <f t="shared" si="50"/>
        <v/>
      </c>
      <c r="L83" s="47" t="str">
        <f t="shared" si="50"/>
        <v/>
      </c>
      <c r="M83" s="47" t="str">
        <f t="shared" si="50"/>
        <v/>
      </c>
      <c r="N83" s="47" t="str">
        <f t="shared" si="50"/>
        <v/>
      </c>
      <c r="O83" s="47" t="str">
        <f t="shared" si="50"/>
        <v/>
      </c>
      <c r="P83" s="47" t="str">
        <f t="shared" si="50"/>
        <v/>
      </c>
      <c r="Q83" s="47" t="str">
        <f t="shared" si="50"/>
        <v/>
      </c>
      <c r="R83" s="47" t="str">
        <f t="shared" si="50"/>
        <v/>
      </c>
      <c r="S83" s="47" t="str">
        <f t="shared" si="50"/>
        <v/>
      </c>
      <c r="T83" s="47" t="str">
        <f t="shared" si="50"/>
        <v/>
      </c>
      <c r="U83" s="47" t="str">
        <f t="shared" si="50"/>
        <v/>
      </c>
      <c r="V83" s="47">
        <f t="shared" si="7"/>
        <v>0</v>
      </c>
      <c r="W83" s="47" t="str">
        <f t="shared" si="22"/>
        <v/>
      </c>
      <c r="X83" s="47" t="e">
        <f t="shared" si="23"/>
        <v>#NUM!</v>
      </c>
      <c r="Y83" s="47">
        <f t="shared" si="24"/>
        <v>0</v>
      </c>
      <c r="Z83" s="48">
        <f t="shared" si="38"/>
        <v>0</v>
      </c>
      <c r="AA83" s="49" t="str">
        <f t="shared" si="8"/>
        <v/>
      </c>
      <c r="AB83" s="50" t="str">
        <f t="shared" si="25"/>
        <v/>
      </c>
      <c r="AC83" s="85"/>
      <c r="AD83" s="37">
        <f t="shared" si="9"/>
        <v>0</v>
      </c>
      <c r="AE83" s="23">
        <f t="shared" si="10"/>
        <v>0</v>
      </c>
      <c r="AF83" s="24">
        <f t="shared" si="11"/>
        <v>0</v>
      </c>
      <c r="AG83" s="24">
        <f t="shared" si="12"/>
        <v>0</v>
      </c>
      <c r="AH83" s="24">
        <f t="shared" si="13"/>
        <v>0</v>
      </c>
      <c r="AI83" s="24">
        <f t="shared" si="14"/>
        <v>0</v>
      </c>
      <c r="AJ83" s="25">
        <f t="shared" si="15"/>
        <v>0</v>
      </c>
      <c r="AK83" s="23">
        <f t="shared" si="26"/>
        <v>0</v>
      </c>
      <c r="AL83" s="24">
        <f t="shared" si="27"/>
        <v>0</v>
      </c>
      <c r="AM83" s="24">
        <f t="shared" si="28"/>
        <v>0</v>
      </c>
      <c r="AN83" s="24">
        <f t="shared" si="29"/>
        <v>0</v>
      </c>
      <c r="AO83" s="24">
        <f t="shared" si="30"/>
        <v>0</v>
      </c>
      <c r="AP83" s="24">
        <f t="shared" si="31"/>
        <v>0</v>
      </c>
      <c r="AQ83" s="35">
        <f t="shared" si="32"/>
        <v>0</v>
      </c>
      <c r="AR83" s="40">
        <f t="shared" si="33"/>
        <v>0</v>
      </c>
      <c r="AS83" s="37">
        <f t="shared" si="34"/>
        <v>0</v>
      </c>
      <c r="AT83" s="45" t="str">
        <f t="shared" si="16"/>
        <v/>
      </c>
      <c r="AU83" s="45" t="str">
        <f t="shared" si="17"/>
        <v/>
      </c>
      <c r="AV83" s="46">
        <f t="shared" si="39"/>
        <v>0</v>
      </c>
      <c r="AW83" s="37">
        <f t="shared" si="35"/>
        <v>0</v>
      </c>
    </row>
    <row r="84" spans="1:49">
      <c r="A84" s="49" t="str">
        <f t="shared" si="18"/>
        <v/>
      </c>
      <c r="B84" s="50" t="str">
        <f t="shared" si="19"/>
        <v/>
      </c>
      <c r="C84" s="50" t="str">
        <f t="shared" si="20"/>
        <v/>
      </c>
      <c r="D84" s="47" t="str">
        <f t="shared" ref="D84:I84" si="55">IF(D50="tlx",D$60+1,IF(OR(D50="dnf",D50="dsq",D50="ocs",D50="raf",D50="dnc-no-bye"),D$59+1,IF(D50="dnc",IF($AQ84=D$64,"bye",D$61+1),D50)))</f>
        <v/>
      </c>
      <c r="E84" s="47" t="str">
        <f t="shared" si="55"/>
        <v/>
      </c>
      <c r="F84" s="47" t="str">
        <f t="shared" si="55"/>
        <v/>
      </c>
      <c r="G84" s="47" t="str">
        <f t="shared" si="55"/>
        <v/>
      </c>
      <c r="H84" s="47" t="str">
        <f t="shared" si="55"/>
        <v/>
      </c>
      <c r="I84" s="47" t="str">
        <f t="shared" si="55"/>
        <v/>
      </c>
      <c r="J84" s="47" t="str">
        <f t="shared" si="50"/>
        <v/>
      </c>
      <c r="K84" s="47" t="str">
        <f t="shared" si="50"/>
        <v/>
      </c>
      <c r="L84" s="47" t="str">
        <f t="shared" si="50"/>
        <v/>
      </c>
      <c r="M84" s="47" t="str">
        <f t="shared" si="50"/>
        <v/>
      </c>
      <c r="N84" s="47" t="str">
        <f t="shared" si="50"/>
        <v/>
      </c>
      <c r="O84" s="47" t="str">
        <f t="shared" si="50"/>
        <v/>
      </c>
      <c r="P84" s="47" t="str">
        <f t="shared" si="50"/>
        <v/>
      </c>
      <c r="Q84" s="47" t="str">
        <f t="shared" si="50"/>
        <v/>
      </c>
      <c r="R84" s="47" t="str">
        <f t="shared" si="50"/>
        <v/>
      </c>
      <c r="S84" s="47" t="str">
        <f t="shared" si="50"/>
        <v/>
      </c>
      <c r="T84" s="47" t="str">
        <f t="shared" si="50"/>
        <v/>
      </c>
      <c r="U84" s="47" t="str">
        <f t="shared" si="50"/>
        <v/>
      </c>
      <c r="V84" s="47">
        <f>COUNTIF(D84:U84,"bye")</f>
        <v>0</v>
      </c>
      <c r="W84" s="47" t="str">
        <f t="shared" si="22"/>
        <v/>
      </c>
      <c r="X84" s="47" t="e">
        <f t="shared" si="23"/>
        <v>#NUM!</v>
      </c>
      <c r="Y84" s="47">
        <f t="shared" si="24"/>
        <v>0</v>
      </c>
      <c r="Z84" s="48">
        <f t="shared" si="38"/>
        <v>0</v>
      </c>
      <c r="AA84" s="49" t="str">
        <f t="shared" si="8"/>
        <v/>
      </c>
      <c r="AB84" s="50" t="str">
        <f t="shared" si="25"/>
        <v/>
      </c>
      <c r="AC84" s="85"/>
      <c r="AD84" s="37">
        <f t="shared" si="9"/>
        <v>0</v>
      </c>
      <c r="AE84" s="23">
        <f t="shared" si="10"/>
        <v>0</v>
      </c>
      <c r="AF84" s="24">
        <f t="shared" si="11"/>
        <v>0</v>
      </c>
      <c r="AG84" s="24">
        <f t="shared" si="12"/>
        <v>0</v>
      </c>
      <c r="AH84" s="24">
        <f t="shared" si="13"/>
        <v>0</v>
      </c>
      <c r="AI84" s="24">
        <f t="shared" si="14"/>
        <v>0</v>
      </c>
      <c r="AJ84" s="25">
        <f t="shared" si="15"/>
        <v>0</v>
      </c>
      <c r="AK84" s="23">
        <f t="shared" si="26"/>
        <v>0</v>
      </c>
      <c r="AL84" s="24">
        <f t="shared" si="27"/>
        <v>0</v>
      </c>
      <c r="AM84" s="24">
        <f t="shared" si="28"/>
        <v>0</v>
      </c>
      <c r="AN84" s="24">
        <f t="shared" si="29"/>
        <v>0</v>
      </c>
      <c r="AO84" s="24">
        <f t="shared" si="30"/>
        <v>0</v>
      </c>
      <c r="AP84" s="24">
        <f t="shared" si="31"/>
        <v>0</v>
      </c>
      <c r="AQ84" s="35">
        <f t="shared" si="32"/>
        <v>0</v>
      </c>
      <c r="AR84" s="40">
        <f t="shared" si="33"/>
        <v>0</v>
      </c>
      <c r="AS84" s="37">
        <f t="shared" si="34"/>
        <v>0</v>
      </c>
      <c r="AT84" s="36" t="str">
        <f t="shared" si="16"/>
        <v/>
      </c>
      <c r="AU84" s="36" t="str">
        <f t="shared" si="17"/>
        <v/>
      </c>
      <c r="AV84" s="46">
        <f t="shared" si="39"/>
        <v>0</v>
      </c>
      <c r="AW84" s="37">
        <f t="shared" si="35"/>
        <v>0</v>
      </c>
    </row>
    <row r="85" spans="1:49">
      <c r="A85" s="49" t="str">
        <f t="shared" si="18"/>
        <v/>
      </c>
      <c r="B85" s="50" t="str">
        <f t="shared" si="19"/>
        <v/>
      </c>
      <c r="C85" s="50" t="str">
        <f t="shared" si="20"/>
        <v/>
      </c>
      <c r="D85" s="47" t="str">
        <f t="shared" ref="D85:I85" si="56">IF(D51="tlx",D$60+1,IF(OR(D51="dnf",D51="dsq",D51="ocs",D51="raf",D51="dnc-no-bye"),D$59+1,IF(D51="dnc",IF($AQ85=D$64,"bye",D$61+1),D51)))</f>
        <v/>
      </c>
      <c r="E85" s="47" t="str">
        <f t="shared" si="56"/>
        <v/>
      </c>
      <c r="F85" s="47" t="str">
        <f t="shared" si="56"/>
        <v/>
      </c>
      <c r="G85" s="47" t="str">
        <f t="shared" si="56"/>
        <v/>
      </c>
      <c r="H85" s="47" t="str">
        <f t="shared" si="56"/>
        <v/>
      </c>
      <c r="I85" s="47" t="str">
        <f t="shared" si="56"/>
        <v/>
      </c>
      <c r="J85" s="47" t="str">
        <f t="shared" si="50"/>
        <v/>
      </c>
      <c r="K85" s="47" t="str">
        <f t="shared" si="50"/>
        <v/>
      </c>
      <c r="L85" s="47" t="str">
        <f t="shared" si="50"/>
        <v/>
      </c>
      <c r="M85" s="47" t="str">
        <f t="shared" si="50"/>
        <v/>
      </c>
      <c r="N85" s="47" t="str">
        <f t="shared" si="50"/>
        <v/>
      </c>
      <c r="O85" s="47" t="str">
        <f t="shared" si="50"/>
        <v/>
      </c>
      <c r="P85" s="47" t="str">
        <f t="shared" si="50"/>
        <v/>
      </c>
      <c r="Q85" s="47" t="str">
        <f t="shared" si="50"/>
        <v/>
      </c>
      <c r="R85" s="47" t="str">
        <f t="shared" si="50"/>
        <v/>
      </c>
      <c r="S85" s="47" t="str">
        <f t="shared" si="50"/>
        <v/>
      </c>
      <c r="T85" s="47" t="str">
        <f t="shared" si="50"/>
        <v/>
      </c>
      <c r="U85" s="47" t="str">
        <f t="shared" si="50"/>
        <v/>
      </c>
      <c r="V85" s="47"/>
      <c r="W85" s="47" t="str">
        <f t="shared" si="22"/>
        <v/>
      </c>
      <c r="X85" s="47" t="e">
        <f t="shared" si="23"/>
        <v>#NUM!</v>
      </c>
      <c r="Y85" s="47">
        <f t="shared" si="24"/>
        <v>0</v>
      </c>
      <c r="Z85" s="48">
        <f t="shared" si="38"/>
        <v>0</v>
      </c>
      <c r="AA85" s="49" t="str">
        <f t="shared" si="8"/>
        <v/>
      </c>
      <c r="AB85" s="50" t="str">
        <f t="shared" si="25"/>
        <v/>
      </c>
      <c r="AC85" s="85"/>
      <c r="AD85" s="37">
        <f t="shared" si="9"/>
        <v>0</v>
      </c>
      <c r="AE85" s="23">
        <f t="shared" si="10"/>
        <v>0</v>
      </c>
      <c r="AF85" s="24">
        <f t="shared" si="11"/>
        <v>0</v>
      </c>
      <c r="AG85" s="24">
        <f t="shared" si="12"/>
        <v>0</v>
      </c>
      <c r="AH85" s="24">
        <f t="shared" si="13"/>
        <v>0</v>
      </c>
      <c r="AI85" s="24">
        <f t="shared" si="14"/>
        <v>0</v>
      </c>
      <c r="AJ85" s="25">
        <f t="shared" si="15"/>
        <v>0</v>
      </c>
      <c r="AK85" s="23">
        <f t="shared" si="26"/>
        <v>0</v>
      </c>
      <c r="AL85" s="24">
        <f t="shared" si="27"/>
        <v>0</v>
      </c>
      <c r="AM85" s="24">
        <f t="shared" si="28"/>
        <v>0</v>
      </c>
      <c r="AN85" s="24">
        <f t="shared" si="29"/>
        <v>0</v>
      </c>
      <c r="AO85" s="24">
        <f t="shared" si="30"/>
        <v>0</v>
      </c>
      <c r="AP85" s="24">
        <f t="shared" si="31"/>
        <v>0</v>
      </c>
      <c r="AQ85" s="35">
        <f t="shared" si="32"/>
        <v>0</v>
      </c>
      <c r="AR85" s="40">
        <f t="shared" si="33"/>
        <v>0</v>
      </c>
      <c r="AS85" s="37">
        <f t="shared" si="34"/>
        <v>0</v>
      </c>
      <c r="AT85" s="36" t="str">
        <f t="shared" si="16"/>
        <v/>
      </c>
      <c r="AU85" s="36" t="str">
        <f t="shared" si="17"/>
        <v/>
      </c>
      <c r="AV85" s="46">
        <f t="shared" si="39"/>
        <v>0</v>
      </c>
      <c r="AW85" s="37">
        <f t="shared" si="35"/>
        <v>0</v>
      </c>
    </row>
    <row r="86" spans="1:49">
      <c r="A86" s="49" t="str">
        <f t="shared" si="18"/>
        <v/>
      </c>
      <c r="B86" s="50" t="str">
        <f t="shared" si="19"/>
        <v/>
      </c>
      <c r="C86" s="50" t="str">
        <f t="shared" si="20"/>
        <v/>
      </c>
      <c r="D86" s="47" t="str">
        <f t="shared" ref="D86:I86" si="57">IF(D52="tlx",D$60+1,IF(OR(D52="dnf",D52="dsq",D52="ocs",D52="raf",D52="dnc-no-bye"),D$59+1,IF(D52="dnc",IF($AQ86=D$64,"bye",D$61+1),D52)))</f>
        <v/>
      </c>
      <c r="E86" s="47" t="str">
        <f t="shared" si="57"/>
        <v/>
      </c>
      <c r="F86" s="47" t="str">
        <f t="shared" si="57"/>
        <v/>
      </c>
      <c r="G86" s="47" t="str">
        <f t="shared" si="57"/>
        <v/>
      </c>
      <c r="H86" s="47" t="str">
        <f t="shared" si="57"/>
        <v/>
      </c>
      <c r="I86" s="47" t="str">
        <f t="shared" si="57"/>
        <v/>
      </c>
      <c r="J86" s="47" t="str">
        <f t="shared" si="50"/>
        <v/>
      </c>
      <c r="K86" s="47" t="str">
        <f t="shared" si="50"/>
        <v/>
      </c>
      <c r="L86" s="47" t="str">
        <f t="shared" si="50"/>
        <v/>
      </c>
      <c r="M86" s="47" t="str">
        <f t="shared" si="50"/>
        <v/>
      </c>
      <c r="N86" s="47" t="str">
        <f t="shared" si="50"/>
        <v/>
      </c>
      <c r="O86" s="47" t="str">
        <f t="shared" si="50"/>
        <v/>
      </c>
      <c r="P86" s="47" t="str">
        <f t="shared" si="50"/>
        <v/>
      </c>
      <c r="Q86" s="47" t="str">
        <f t="shared" si="50"/>
        <v/>
      </c>
      <c r="R86" s="47" t="str">
        <f t="shared" si="50"/>
        <v/>
      </c>
      <c r="S86" s="47" t="str">
        <f t="shared" si="50"/>
        <v/>
      </c>
      <c r="T86" s="47" t="str">
        <f t="shared" si="50"/>
        <v/>
      </c>
      <c r="U86" s="47" t="str">
        <f t="shared" si="50"/>
        <v/>
      </c>
      <c r="V86" s="47"/>
      <c r="W86" s="47" t="str">
        <f t="shared" si="22"/>
        <v/>
      </c>
      <c r="X86" s="47" t="e">
        <f t="shared" si="23"/>
        <v>#NUM!</v>
      </c>
      <c r="Y86" s="47">
        <f t="shared" si="24"/>
        <v>0</v>
      </c>
      <c r="Z86" s="48">
        <f t="shared" si="38"/>
        <v>0</v>
      </c>
      <c r="AA86" s="49" t="str">
        <f t="shared" si="8"/>
        <v/>
      </c>
      <c r="AB86" s="50" t="str">
        <f t="shared" si="25"/>
        <v/>
      </c>
      <c r="AC86" s="85"/>
      <c r="AD86" s="37">
        <f t="shared" si="9"/>
        <v>0</v>
      </c>
      <c r="AE86" s="23">
        <f t="shared" si="10"/>
        <v>0</v>
      </c>
      <c r="AF86" s="24">
        <f t="shared" si="11"/>
        <v>0</v>
      </c>
      <c r="AG86" s="24">
        <f t="shared" si="12"/>
        <v>0</v>
      </c>
      <c r="AH86" s="24">
        <f t="shared" si="13"/>
        <v>0</v>
      </c>
      <c r="AI86" s="24">
        <f t="shared" si="14"/>
        <v>0</v>
      </c>
      <c r="AJ86" s="25">
        <f t="shared" si="15"/>
        <v>0</v>
      </c>
      <c r="AK86" s="23">
        <f t="shared" si="26"/>
        <v>0</v>
      </c>
      <c r="AL86" s="24">
        <f t="shared" si="27"/>
        <v>0</v>
      </c>
      <c r="AM86" s="24">
        <f t="shared" si="28"/>
        <v>0</v>
      </c>
      <c r="AN86" s="24">
        <f t="shared" si="29"/>
        <v>0</v>
      </c>
      <c r="AO86" s="24">
        <f t="shared" si="30"/>
        <v>0</v>
      </c>
      <c r="AP86" s="24">
        <f t="shared" si="31"/>
        <v>0</v>
      </c>
      <c r="AQ86" s="35">
        <f t="shared" si="32"/>
        <v>0</v>
      </c>
      <c r="AR86" s="40">
        <f t="shared" si="33"/>
        <v>0</v>
      </c>
      <c r="AS86" s="37">
        <f t="shared" si="34"/>
        <v>0</v>
      </c>
      <c r="AT86" s="36" t="str">
        <f t="shared" si="16"/>
        <v/>
      </c>
      <c r="AU86" s="36" t="str">
        <f t="shared" si="17"/>
        <v/>
      </c>
      <c r="AV86" s="46">
        <f t="shared" si="39"/>
        <v>0</v>
      </c>
      <c r="AW86" s="37">
        <f t="shared" si="35"/>
        <v>0</v>
      </c>
    </row>
    <row r="87" spans="1:49">
      <c r="A87" s="49" t="str">
        <f t="shared" si="18"/>
        <v/>
      </c>
      <c r="B87" s="50" t="str">
        <f t="shared" si="19"/>
        <v/>
      </c>
      <c r="C87" s="50" t="str">
        <f t="shared" si="20"/>
        <v/>
      </c>
      <c r="D87" s="47" t="str">
        <f t="shared" ref="D87:I87" si="58">IF(D53="tlx",D$60+1,IF(OR(D53="dnf",D53="dsq",D53="ocs",D53="raf",D53="dnc-no-bye"),D$59+1,IF(D53="dnc",IF($AQ87=D$64,"bye",D$61+1),D53)))</f>
        <v/>
      </c>
      <c r="E87" s="47" t="str">
        <f t="shared" si="58"/>
        <v/>
      </c>
      <c r="F87" s="47" t="str">
        <f t="shared" si="58"/>
        <v/>
      </c>
      <c r="G87" s="47" t="str">
        <f t="shared" si="58"/>
        <v/>
      </c>
      <c r="H87" s="47" t="str">
        <f t="shared" si="58"/>
        <v/>
      </c>
      <c r="I87" s="47" t="str">
        <f t="shared" si="58"/>
        <v/>
      </c>
      <c r="J87" s="47" t="str">
        <f t="shared" si="50"/>
        <v/>
      </c>
      <c r="K87" s="47" t="str">
        <f t="shared" si="50"/>
        <v/>
      </c>
      <c r="L87" s="47" t="str">
        <f t="shared" si="50"/>
        <v/>
      </c>
      <c r="M87" s="47" t="str">
        <f t="shared" si="50"/>
        <v/>
      </c>
      <c r="N87" s="47" t="str">
        <f t="shared" si="50"/>
        <v/>
      </c>
      <c r="O87" s="47" t="str">
        <f t="shared" si="50"/>
        <v/>
      </c>
      <c r="P87" s="47" t="str">
        <f t="shared" si="50"/>
        <v/>
      </c>
      <c r="Q87" s="47" t="str">
        <f t="shared" si="50"/>
        <v/>
      </c>
      <c r="R87" s="47" t="str">
        <f t="shared" si="50"/>
        <v/>
      </c>
      <c r="S87" s="47" t="str">
        <f t="shared" si="50"/>
        <v/>
      </c>
      <c r="T87" s="47" t="str">
        <f t="shared" si="50"/>
        <v/>
      </c>
      <c r="U87" s="47" t="str">
        <f t="shared" si="50"/>
        <v/>
      </c>
      <c r="V87" s="50"/>
      <c r="W87" s="47" t="str">
        <f t="shared" si="22"/>
        <v/>
      </c>
      <c r="X87" s="47" t="e">
        <f t="shared" si="23"/>
        <v>#NUM!</v>
      </c>
      <c r="Y87" s="47">
        <f t="shared" si="24"/>
        <v>0</v>
      </c>
      <c r="Z87" s="48">
        <f t="shared" si="38"/>
        <v>0</v>
      </c>
      <c r="AA87" s="49" t="str">
        <f t="shared" si="8"/>
        <v/>
      </c>
      <c r="AB87" s="50" t="str">
        <f t="shared" si="25"/>
        <v/>
      </c>
      <c r="AC87" s="85"/>
      <c r="AD87" s="37">
        <f t="shared" si="9"/>
        <v>0</v>
      </c>
      <c r="AE87" s="23">
        <f t="shared" si="10"/>
        <v>0</v>
      </c>
      <c r="AF87" s="24">
        <f t="shared" si="11"/>
        <v>0</v>
      </c>
      <c r="AG87" s="24">
        <f t="shared" si="12"/>
        <v>0</v>
      </c>
      <c r="AH87" s="24">
        <f t="shared" si="13"/>
        <v>0</v>
      </c>
      <c r="AI87" s="24">
        <f t="shared" si="14"/>
        <v>0</v>
      </c>
      <c r="AJ87" s="25">
        <f t="shared" si="15"/>
        <v>0</v>
      </c>
      <c r="AK87" s="23">
        <f t="shared" si="26"/>
        <v>0</v>
      </c>
      <c r="AL87" s="24">
        <f t="shared" si="27"/>
        <v>0</v>
      </c>
      <c r="AM87" s="24">
        <f t="shared" si="28"/>
        <v>0</v>
      </c>
      <c r="AN87" s="24">
        <f t="shared" si="29"/>
        <v>0</v>
      </c>
      <c r="AO87" s="24">
        <f t="shared" si="30"/>
        <v>0</v>
      </c>
      <c r="AP87" s="24">
        <f t="shared" si="31"/>
        <v>0</v>
      </c>
      <c r="AQ87" s="35">
        <f t="shared" si="32"/>
        <v>0</v>
      </c>
      <c r="AR87" s="40">
        <f t="shared" si="33"/>
        <v>0</v>
      </c>
      <c r="AS87" s="37">
        <f t="shared" si="34"/>
        <v>0</v>
      </c>
      <c r="AT87" s="36" t="str">
        <f t="shared" si="16"/>
        <v/>
      </c>
      <c r="AU87" s="36" t="str">
        <f t="shared" si="17"/>
        <v/>
      </c>
      <c r="AV87" s="46">
        <f t="shared" si="39"/>
        <v>0</v>
      </c>
      <c r="AW87" s="37">
        <f t="shared" si="35"/>
        <v>0</v>
      </c>
    </row>
    <row r="88" spans="1:49">
      <c r="A88" s="49" t="str">
        <f t="shared" si="18"/>
        <v/>
      </c>
      <c r="B88" s="50" t="str">
        <f t="shared" si="19"/>
        <v/>
      </c>
      <c r="C88" s="50" t="str">
        <f t="shared" si="20"/>
        <v/>
      </c>
      <c r="D88" s="47" t="str">
        <f t="shared" ref="D88:I88" si="59">IF(D54="tlx",D$60+1,IF(OR(D54="dnf",D54="dsq",D54="ocs",D54="raf",D54="dnc-no-bye"),D$59+1,IF(D54="dnc",IF($AQ88=D$64,"bye",D$61+1),D54)))</f>
        <v/>
      </c>
      <c r="E88" s="47" t="str">
        <f t="shared" si="59"/>
        <v/>
      </c>
      <c r="F88" s="47" t="str">
        <f t="shared" si="59"/>
        <v/>
      </c>
      <c r="G88" s="47" t="str">
        <f t="shared" si="59"/>
        <v/>
      </c>
      <c r="H88" s="47" t="str">
        <f t="shared" si="59"/>
        <v/>
      </c>
      <c r="I88" s="47" t="str">
        <f t="shared" si="59"/>
        <v/>
      </c>
      <c r="J88" s="47" t="str">
        <f t="shared" si="50"/>
        <v/>
      </c>
      <c r="K88" s="47" t="str">
        <f t="shared" si="50"/>
        <v/>
      </c>
      <c r="L88" s="47" t="str">
        <f t="shared" si="50"/>
        <v/>
      </c>
      <c r="M88" s="47" t="str">
        <f t="shared" si="50"/>
        <v/>
      </c>
      <c r="N88" s="47" t="str">
        <f t="shared" si="50"/>
        <v/>
      </c>
      <c r="O88" s="47" t="str">
        <f t="shared" si="50"/>
        <v/>
      </c>
      <c r="P88" s="47" t="str">
        <f t="shared" si="50"/>
        <v/>
      </c>
      <c r="Q88" s="47" t="str">
        <f t="shared" si="50"/>
        <v/>
      </c>
      <c r="R88" s="47" t="str">
        <f t="shared" si="50"/>
        <v/>
      </c>
      <c r="S88" s="47" t="str">
        <f t="shared" si="50"/>
        <v/>
      </c>
      <c r="T88" s="47" t="str">
        <f t="shared" si="50"/>
        <v/>
      </c>
      <c r="U88" s="47" t="str">
        <f t="shared" si="50"/>
        <v/>
      </c>
      <c r="V88" s="50"/>
      <c r="W88" s="47" t="str">
        <f t="shared" si="22"/>
        <v/>
      </c>
      <c r="X88" s="47" t="e">
        <f t="shared" si="23"/>
        <v>#NUM!</v>
      </c>
      <c r="Y88" s="47">
        <f t="shared" si="24"/>
        <v>0</v>
      </c>
      <c r="Z88" s="48">
        <f t="shared" si="38"/>
        <v>0</v>
      </c>
      <c r="AA88" s="49" t="str">
        <f t="shared" si="8"/>
        <v/>
      </c>
      <c r="AB88" s="50" t="str">
        <f t="shared" si="25"/>
        <v/>
      </c>
      <c r="AC88" s="86"/>
      <c r="AD88" s="37">
        <f t="shared" si="9"/>
        <v>0</v>
      </c>
      <c r="AE88" s="23">
        <f t="shared" si="10"/>
        <v>0</v>
      </c>
      <c r="AF88" s="24">
        <f t="shared" si="11"/>
        <v>0</v>
      </c>
      <c r="AG88" s="24">
        <f t="shared" si="12"/>
        <v>0</v>
      </c>
      <c r="AH88" s="24">
        <f t="shared" si="13"/>
        <v>0</v>
      </c>
      <c r="AI88" s="24">
        <f t="shared" si="14"/>
        <v>0</v>
      </c>
      <c r="AJ88" s="25">
        <f t="shared" si="15"/>
        <v>0</v>
      </c>
      <c r="AK88" s="23">
        <f t="shared" si="26"/>
        <v>0</v>
      </c>
      <c r="AL88" s="24">
        <f t="shared" si="27"/>
        <v>0</v>
      </c>
      <c r="AM88" s="24">
        <f t="shared" si="28"/>
        <v>0</v>
      </c>
      <c r="AN88" s="24">
        <f t="shared" si="29"/>
        <v>0</v>
      </c>
      <c r="AO88" s="24">
        <f t="shared" si="30"/>
        <v>0</v>
      </c>
      <c r="AP88" s="24">
        <f t="shared" si="31"/>
        <v>0</v>
      </c>
      <c r="AQ88" s="35">
        <f t="shared" si="32"/>
        <v>0</v>
      </c>
      <c r="AR88" s="40">
        <f t="shared" si="33"/>
        <v>0</v>
      </c>
      <c r="AS88" s="37">
        <f t="shared" si="34"/>
        <v>0</v>
      </c>
      <c r="AT88" s="36" t="str">
        <f t="shared" si="16"/>
        <v/>
      </c>
      <c r="AU88" s="36" t="str">
        <f t="shared" si="17"/>
        <v/>
      </c>
      <c r="AV88" s="46">
        <f t="shared" si="39"/>
        <v>0</v>
      </c>
      <c r="AW88" s="37">
        <f t="shared" si="35"/>
        <v>0</v>
      </c>
    </row>
    <row r="89" spans="1:49">
      <c r="A89" s="49" t="str">
        <f t="shared" si="18"/>
        <v/>
      </c>
      <c r="B89" s="50" t="str">
        <f t="shared" si="19"/>
        <v/>
      </c>
      <c r="C89" s="50" t="str">
        <f t="shared" si="20"/>
        <v/>
      </c>
      <c r="D89" s="47" t="str">
        <f t="shared" ref="D89:I89" si="60">IF(D55="tlx",D$60+1,IF(OR(D55="dnf",D55="dsq",D55="ocs",D55="raf",D55="dnc-no-bye"),D$59+1,IF(D55="dnc",IF($AQ89=D$64,"bye",D$61+1),D55)))</f>
        <v/>
      </c>
      <c r="E89" s="47" t="str">
        <f t="shared" si="60"/>
        <v/>
      </c>
      <c r="F89" s="47" t="str">
        <f t="shared" si="60"/>
        <v/>
      </c>
      <c r="G89" s="47" t="str">
        <f t="shared" si="60"/>
        <v/>
      </c>
      <c r="H89" s="47" t="str">
        <f t="shared" si="60"/>
        <v/>
      </c>
      <c r="I89" s="47" t="str">
        <f t="shared" si="60"/>
        <v/>
      </c>
      <c r="J89" s="47" t="str">
        <f t="shared" si="50"/>
        <v/>
      </c>
      <c r="K89" s="47" t="str">
        <f t="shared" si="50"/>
        <v/>
      </c>
      <c r="L89" s="47" t="str">
        <f t="shared" si="50"/>
        <v/>
      </c>
      <c r="M89" s="47" t="str">
        <f t="shared" si="50"/>
        <v/>
      </c>
      <c r="N89" s="47" t="str">
        <f t="shared" si="50"/>
        <v/>
      </c>
      <c r="O89" s="47" t="str">
        <f t="shared" si="50"/>
        <v/>
      </c>
      <c r="P89" s="47" t="str">
        <f t="shared" si="50"/>
        <v/>
      </c>
      <c r="Q89" s="47" t="str">
        <f t="shared" si="50"/>
        <v/>
      </c>
      <c r="R89" s="47" t="str">
        <f t="shared" si="50"/>
        <v/>
      </c>
      <c r="S89" s="47" t="str">
        <f t="shared" si="50"/>
        <v/>
      </c>
      <c r="T89" s="47" t="str">
        <f t="shared" si="50"/>
        <v/>
      </c>
      <c r="U89" s="47" t="str">
        <f t="shared" si="50"/>
        <v/>
      </c>
      <c r="V89" s="50"/>
      <c r="W89" s="47" t="str">
        <f t="shared" si="22"/>
        <v/>
      </c>
      <c r="X89" s="47" t="e">
        <f t="shared" si="23"/>
        <v>#NUM!</v>
      </c>
      <c r="Y89" s="47">
        <f t="shared" si="24"/>
        <v>0</v>
      </c>
      <c r="Z89" s="48">
        <f t="shared" si="38"/>
        <v>0</v>
      </c>
      <c r="AA89" s="49" t="str">
        <f t="shared" si="8"/>
        <v/>
      </c>
      <c r="AB89" s="50" t="str">
        <f t="shared" si="25"/>
        <v/>
      </c>
      <c r="AC89" s="86"/>
      <c r="AD89" s="37">
        <f t="shared" si="9"/>
        <v>0</v>
      </c>
      <c r="AE89" s="23">
        <f t="shared" si="10"/>
        <v>0</v>
      </c>
      <c r="AF89" s="24">
        <f t="shared" si="11"/>
        <v>0</v>
      </c>
      <c r="AG89" s="24">
        <f t="shared" si="12"/>
        <v>0</v>
      </c>
      <c r="AH89" s="24">
        <f t="shared" si="13"/>
        <v>0</v>
      </c>
      <c r="AI89" s="24">
        <f t="shared" si="14"/>
        <v>0</v>
      </c>
      <c r="AJ89" s="25">
        <f t="shared" si="15"/>
        <v>0</v>
      </c>
      <c r="AK89" s="23">
        <f t="shared" si="26"/>
        <v>0</v>
      </c>
      <c r="AL89" s="24">
        <f t="shared" si="27"/>
        <v>0</v>
      </c>
      <c r="AM89" s="24">
        <f t="shared" si="28"/>
        <v>0</v>
      </c>
      <c r="AN89" s="24">
        <f t="shared" si="29"/>
        <v>0</v>
      </c>
      <c r="AO89" s="24">
        <f t="shared" si="30"/>
        <v>0</v>
      </c>
      <c r="AP89" s="24">
        <f t="shared" si="31"/>
        <v>0</v>
      </c>
      <c r="AQ89" s="35">
        <f t="shared" si="32"/>
        <v>0</v>
      </c>
      <c r="AR89" s="40">
        <f t="shared" si="33"/>
        <v>0</v>
      </c>
      <c r="AS89" s="37">
        <f t="shared" si="34"/>
        <v>0</v>
      </c>
      <c r="AT89" s="36" t="str">
        <f t="shared" si="16"/>
        <v/>
      </c>
      <c r="AU89" s="36" t="str">
        <f t="shared" si="17"/>
        <v/>
      </c>
      <c r="AV89" s="46">
        <f t="shared" si="39"/>
        <v>0</v>
      </c>
      <c r="AW89" s="37">
        <f t="shared" si="35"/>
        <v>0</v>
      </c>
    </row>
    <row r="90" spans="1:49">
      <c r="A90" s="49" t="str">
        <f t="shared" si="18"/>
        <v/>
      </c>
      <c r="B90" s="50" t="str">
        <f t="shared" si="19"/>
        <v/>
      </c>
      <c r="C90" s="50" t="str">
        <f t="shared" si="20"/>
        <v/>
      </c>
      <c r="D90" s="47" t="str">
        <f t="shared" ref="D90:I90" si="61">IF(D56="tlx",D$60+1,IF(OR(D56="dnf",D56="dsq",D56="ocs",D56="raf",D56="dnc-no-bye"),D$59+1,IF(D56="dnc",IF($AQ90=D$64,"bye",D$61+1),D56)))</f>
        <v/>
      </c>
      <c r="E90" s="47" t="str">
        <f t="shared" si="61"/>
        <v/>
      </c>
      <c r="F90" s="47" t="str">
        <f t="shared" si="61"/>
        <v/>
      </c>
      <c r="G90" s="47" t="str">
        <f t="shared" si="61"/>
        <v/>
      </c>
      <c r="H90" s="47" t="str">
        <f t="shared" si="61"/>
        <v/>
      </c>
      <c r="I90" s="47" t="str">
        <f t="shared" si="61"/>
        <v/>
      </c>
      <c r="J90" s="47" t="str">
        <f t="shared" si="50"/>
        <v/>
      </c>
      <c r="K90" s="47" t="str">
        <f t="shared" si="50"/>
        <v/>
      </c>
      <c r="L90" s="47" t="str">
        <f t="shared" si="50"/>
        <v/>
      </c>
      <c r="M90" s="47" t="str">
        <f t="shared" si="50"/>
        <v/>
      </c>
      <c r="N90" s="47" t="str">
        <f t="shared" si="50"/>
        <v/>
      </c>
      <c r="O90" s="47" t="str">
        <f t="shared" si="50"/>
        <v/>
      </c>
      <c r="P90" s="47" t="str">
        <f t="shared" si="50"/>
        <v/>
      </c>
      <c r="Q90" s="47" t="str">
        <f t="shared" si="50"/>
        <v/>
      </c>
      <c r="R90" s="47" t="str">
        <f t="shared" si="50"/>
        <v/>
      </c>
      <c r="S90" s="47" t="str">
        <f t="shared" si="50"/>
        <v/>
      </c>
      <c r="T90" s="47" t="str">
        <f t="shared" si="50"/>
        <v/>
      </c>
      <c r="U90" s="47" t="str">
        <f t="shared" si="50"/>
        <v/>
      </c>
      <c r="V90" s="50"/>
      <c r="W90" s="47" t="str">
        <f t="shared" si="22"/>
        <v/>
      </c>
      <c r="X90" s="47" t="e">
        <f t="shared" si="23"/>
        <v>#NUM!</v>
      </c>
      <c r="Y90" s="47">
        <f t="shared" si="24"/>
        <v>0</v>
      </c>
      <c r="Z90" s="48">
        <f t="shared" si="38"/>
        <v>0</v>
      </c>
      <c r="AA90" s="49" t="str">
        <f t="shared" si="8"/>
        <v/>
      </c>
      <c r="AB90" s="50" t="str">
        <f t="shared" si="25"/>
        <v/>
      </c>
      <c r="AC90" s="86"/>
      <c r="AD90" s="37">
        <f t="shared" si="9"/>
        <v>0</v>
      </c>
      <c r="AE90" s="23">
        <f t="shared" si="10"/>
        <v>0</v>
      </c>
      <c r="AF90" s="24">
        <f t="shared" si="11"/>
        <v>0</v>
      </c>
      <c r="AG90" s="24">
        <f t="shared" si="12"/>
        <v>0</v>
      </c>
      <c r="AH90" s="24">
        <f t="shared" si="13"/>
        <v>0</v>
      </c>
      <c r="AI90" s="24">
        <f t="shared" si="14"/>
        <v>0</v>
      </c>
      <c r="AJ90" s="25">
        <f t="shared" si="15"/>
        <v>0</v>
      </c>
      <c r="AK90" s="23">
        <f t="shared" si="26"/>
        <v>0</v>
      </c>
      <c r="AL90" s="24">
        <f t="shared" si="27"/>
        <v>0</v>
      </c>
      <c r="AM90" s="24">
        <f t="shared" si="28"/>
        <v>0</v>
      </c>
      <c r="AN90" s="24">
        <f t="shared" si="29"/>
        <v>0</v>
      </c>
      <c r="AO90" s="24">
        <f t="shared" si="30"/>
        <v>0</v>
      </c>
      <c r="AP90" s="24">
        <f t="shared" si="31"/>
        <v>0</v>
      </c>
      <c r="AQ90" s="35">
        <f t="shared" si="32"/>
        <v>0</v>
      </c>
      <c r="AR90" s="40">
        <f t="shared" si="33"/>
        <v>0</v>
      </c>
      <c r="AS90" s="37">
        <f t="shared" si="34"/>
        <v>0</v>
      </c>
      <c r="AT90" s="36" t="str">
        <f t="shared" si="16"/>
        <v/>
      </c>
      <c r="AU90" s="36" t="str">
        <f t="shared" si="17"/>
        <v/>
      </c>
      <c r="AV90" s="46">
        <f t="shared" si="39"/>
        <v>0</v>
      </c>
      <c r="AW90" s="37">
        <f t="shared" si="35"/>
        <v>0</v>
      </c>
    </row>
    <row r="91" spans="1:49">
      <c r="A91" s="49" t="str">
        <f>IF($A57=0,"",$A57)</f>
        <v/>
      </c>
      <c r="B91" s="50"/>
      <c r="C91" s="50"/>
      <c r="D91" s="47" t="str">
        <f t="shared" ref="D91:I91" si="62">IF(D57="tlx",D$60+1,IF(OR(D57="dnf",D57="dsq",D57="ocs",D57="raf",D57="dnc-no-bye"),D$59+1,IF(D57="dnc",IF($AQ91=D$64,"bye",D$61+1),D57)))</f>
        <v/>
      </c>
      <c r="E91" s="47" t="str">
        <f t="shared" si="62"/>
        <v/>
      </c>
      <c r="F91" s="47" t="str">
        <f t="shared" si="62"/>
        <v/>
      </c>
      <c r="G91" s="47" t="str">
        <f t="shared" si="62"/>
        <v/>
      </c>
      <c r="H91" s="47" t="str">
        <f t="shared" si="62"/>
        <v/>
      </c>
      <c r="I91" s="47" t="str">
        <f t="shared" si="62"/>
        <v/>
      </c>
      <c r="J91" s="47" t="str">
        <f t="shared" si="50"/>
        <v/>
      </c>
      <c r="K91" s="47" t="str">
        <f t="shared" si="50"/>
        <v/>
      </c>
      <c r="L91" s="47" t="str">
        <f t="shared" si="50"/>
        <v/>
      </c>
      <c r="M91" s="47" t="str">
        <f t="shared" si="50"/>
        <v/>
      </c>
      <c r="N91" s="47" t="str">
        <f t="shared" si="50"/>
        <v/>
      </c>
      <c r="O91" s="47" t="str">
        <f t="shared" si="50"/>
        <v/>
      </c>
      <c r="P91" s="47" t="str">
        <f t="shared" si="50"/>
        <v/>
      </c>
      <c r="Q91" s="47" t="str">
        <f t="shared" si="50"/>
        <v/>
      </c>
      <c r="R91" s="47" t="str">
        <f t="shared" si="50"/>
        <v/>
      </c>
      <c r="S91" s="47" t="str">
        <f t="shared" si="50"/>
        <v/>
      </c>
      <c r="T91" s="47" t="str">
        <f t="shared" si="50"/>
        <v/>
      </c>
      <c r="U91" s="47" t="str">
        <f t="shared" si="50"/>
        <v/>
      </c>
      <c r="V91" s="50"/>
      <c r="W91" s="47" t="str">
        <f t="shared" si="22"/>
        <v/>
      </c>
      <c r="X91" s="47" t="e">
        <f t="shared" si="23"/>
        <v>#NUM!</v>
      </c>
      <c r="Y91" s="47">
        <f t="shared" si="24"/>
        <v>0</v>
      </c>
      <c r="Z91" s="48">
        <f t="shared" si="38"/>
        <v>0</v>
      </c>
      <c r="AA91" s="49" t="str">
        <f t="shared" si="8"/>
        <v/>
      </c>
      <c r="AB91" s="50" t="str">
        <f t="shared" si="25"/>
        <v/>
      </c>
      <c r="AC91" s="86"/>
      <c r="AD91" s="43">
        <f t="shared" si="9"/>
        <v>0</v>
      </c>
      <c r="AE91" s="26">
        <f t="shared" si="10"/>
        <v>0</v>
      </c>
      <c r="AF91" s="27">
        <f t="shared" si="11"/>
        <v>0</v>
      </c>
      <c r="AG91" s="27">
        <f t="shared" si="12"/>
        <v>0</v>
      </c>
      <c r="AH91" s="27">
        <f t="shared" si="13"/>
        <v>0</v>
      </c>
      <c r="AI91" s="27">
        <f t="shared" si="14"/>
        <v>0</v>
      </c>
      <c r="AJ91" s="28">
        <f t="shared" si="15"/>
        <v>0</v>
      </c>
      <c r="AK91" s="26">
        <f t="shared" si="26"/>
        <v>0</v>
      </c>
      <c r="AL91" s="27">
        <f t="shared" si="27"/>
        <v>0</v>
      </c>
      <c r="AM91" s="27">
        <f t="shared" si="28"/>
        <v>0</v>
      </c>
      <c r="AN91" s="27">
        <f t="shared" si="29"/>
        <v>0</v>
      </c>
      <c r="AO91" s="27">
        <f t="shared" si="30"/>
        <v>0</v>
      </c>
      <c r="AP91" s="27">
        <f t="shared" si="31"/>
        <v>0</v>
      </c>
      <c r="AQ91" s="35">
        <f t="shared" si="32"/>
        <v>0</v>
      </c>
      <c r="AR91" s="40">
        <f t="shared" si="33"/>
        <v>0</v>
      </c>
      <c r="AS91" s="37">
        <f t="shared" si="34"/>
        <v>0</v>
      </c>
      <c r="AT91" s="36" t="str">
        <f t="shared" si="16"/>
        <v/>
      </c>
      <c r="AU91" s="36" t="str">
        <f t="shared" si="17"/>
        <v/>
      </c>
      <c r="AV91" s="46">
        <f t="shared" si="39"/>
        <v>0</v>
      </c>
      <c r="AW91" s="43">
        <f t="shared" si="35"/>
        <v>0</v>
      </c>
    </row>
    <row r="92" spans="1:49" s="14" customFormat="1">
      <c r="A92" s="83"/>
      <c r="B92" s="56"/>
    </row>
    <row r="93" spans="1:49" s="38" customFormat="1">
      <c r="A93" s="58"/>
      <c r="B93" s="51"/>
      <c r="AJ93" s="39"/>
    </row>
    <row r="94" spans="1:49" s="38" customFormat="1">
      <c r="A94" s="124"/>
      <c r="B94" s="8" t="s">
        <v>88</v>
      </c>
      <c r="C94" s="124" t="s">
        <v>89</v>
      </c>
      <c r="AJ94" s="39"/>
    </row>
    <row r="95" spans="1:49" s="38" customFormat="1">
      <c r="A95" s="124"/>
      <c r="B95" s="86"/>
      <c r="C95" s="124"/>
      <c r="AJ95" s="39"/>
    </row>
    <row r="96" spans="1:49" s="38" customFormat="1" ht="25.15" customHeight="1">
      <c r="A96" s="58"/>
      <c r="B96" s="122" t="s">
        <v>84</v>
      </c>
      <c r="C96" s="123"/>
      <c r="D96" s="123"/>
      <c r="E96" s="123"/>
      <c r="F96" s="123"/>
      <c r="G96" s="123"/>
      <c r="H96" s="123"/>
      <c r="I96" s="123"/>
      <c r="J96" s="123"/>
      <c r="K96" s="123"/>
      <c r="L96" s="123"/>
      <c r="M96" s="123"/>
      <c r="N96" s="123"/>
      <c r="O96" s="123"/>
      <c r="W96" s="1" t="s">
        <v>58</v>
      </c>
      <c r="X96" s="1" t="s">
        <v>5</v>
      </c>
      <c r="Y96" s="1" t="s">
        <v>8</v>
      </c>
      <c r="Z96" s="1" t="s">
        <v>6</v>
      </c>
    </row>
    <row r="97" spans="1:49" s="38" customFormat="1">
      <c r="A97" s="58" t="s">
        <v>75</v>
      </c>
      <c r="B97" s="38" t="s">
        <v>74</v>
      </c>
      <c r="C97" s="38" t="s">
        <v>76</v>
      </c>
      <c r="D97" s="57">
        <f>D66</f>
        <v>41781</v>
      </c>
      <c r="E97" s="57">
        <f t="shared" ref="E97:U97" si="63">E66</f>
        <v>41781</v>
      </c>
      <c r="F97" s="57">
        <f t="shared" si="63"/>
        <v>41781</v>
      </c>
      <c r="G97" s="57">
        <f t="shared" si="63"/>
        <v>41788</v>
      </c>
      <c r="H97" s="57">
        <f t="shared" si="63"/>
        <v>41788</v>
      </c>
      <c r="I97" s="57">
        <f t="shared" si="63"/>
        <v>41788</v>
      </c>
      <c r="J97" s="57">
        <f t="shared" si="63"/>
        <v>41797</v>
      </c>
      <c r="K97" s="57">
        <f t="shared" si="63"/>
        <v>41797</v>
      </c>
      <c r="L97" s="57">
        <f t="shared" si="63"/>
        <v>41797</v>
      </c>
      <c r="M97" s="57">
        <f t="shared" si="63"/>
        <v>41802</v>
      </c>
      <c r="N97" s="57">
        <f t="shared" si="63"/>
        <v>41802</v>
      </c>
      <c r="O97" s="57">
        <f t="shared" si="63"/>
        <v>41802</v>
      </c>
      <c r="P97" s="57">
        <f t="shared" si="63"/>
        <v>41809</v>
      </c>
      <c r="Q97" s="57">
        <f t="shared" si="63"/>
        <v>41809</v>
      </c>
      <c r="R97" s="57">
        <f t="shared" si="63"/>
        <v>41809</v>
      </c>
      <c r="S97" s="57">
        <f t="shared" si="63"/>
        <v>41816</v>
      </c>
      <c r="T97" s="57">
        <f t="shared" si="63"/>
        <v>41816</v>
      </c>
      <c r="U97" s="57">
        <f t="shared" si="63"/>
        <v>41816</v>
      </c>
      <c r="V97" s="58" t="s">
        <v>7</v>
      </c>
      <c r="W97" s="58" t="s">
        <v>4</v>
      </c>
      <c r="X97" s="58" t="s">
        <v>49</v>
      </c>
      <c r="Y97" s="58" t="s">
        <v>9</v>
      </c>
      <c r="Z97" s="58" t="s">
        <v>7</v>
      </c>
      <c r="AA97" s="58" t="s">
        <v>16</v>
      </c>
      <c r="AB97" s="84" t="s">
        <v>74</v>
      </c>
      <c r="AQ97" s="58"/>
      <c r="AR97" s="58"/>
      <c r="AS97" s="58"/>
      <c r="AT97" s="58"/>
      <c r="AU97" s="58"/>
      <c r="AV97" s="58"/>
      <c r="AW97" s="58"/>
    </row>
    <row r="98" spans="1:49">
      <c r="A98" s="53">
        <f t="shared" ref="A98:P122" si="64">IF($AD67&gt;0,INDEX(A$67:A$91,$AD67),"")</f>
        <v>1151</v>
      </c>
      <c r="B98" s="52" t="str">
        <f t="shared" si="64"/>
        <v>FKA</v>
      </c>
      <c r="C98" s="52" t="str">
        <f>IF($AD67&gt;0,INDEX(C$67:C$91,$AD67),"")</f>
        <v>Beckwith</v>
      </c>
      <c r="D98" s="54" t="str">
        <f t="shared" ref="D98:Z98" si="65">IF($AD67&gt;0,INDEX(D$67:D$91,$AD67),"")</f>
        <v>bye</v>
      </c>
      <c r="E98" s="54" t="str">
        <f t="shared" si="65"/>
        <v/>
      </c>
      <c r="F98" s="54" t="str">
        <f t="shared" si="65"/>
        <v/>
      </c>
      <c r="G98" s="54">
        <f t="shared" si="65"/>
        <v>1</v>
      </c>
      <c r="H98" s="54" t="str">
        <f t="shared" si="65"/>
        <v/>
      </c>
      <c r="I98" s="54" t="str">
        <f t="shared" si="65"/>
        <v/>
      </c>
      <c r="J98" s="54">
        <f t="shared" si="65"/>
        <v>1</v>
      </c>
      <c r="K98" s="54">
        <f t="shared" si="65"/>
        <v>1</v>
      </c>
      <c r="L98" s="54">
        <f t="shared" si="65"/>
        <v>1</v>
      </c>
      <c r="M98" s="54">
        <f t="shared" si="65"/>
        <v>1</v>
      </c>
      <c r="N98" s="54">
        <f t="shared" si="65"/>
        <v>1</v>
      </c>
      <c r="O98" s="54">
        <f t="shared" si="65"/>
        <v>1</v>
      </c>
      <c r="P98" s="54" t="str">
        <f t="shared" si="65"/>
        <v/>
      </c>
      <c r="Q98" s="54" t="str">
        <f t="shared" si="65"/>
        <v/>
      </c>
      <c r="R98" s="54" t="str">
        <f t="shared" si="65"/>
        <v/>
      </c>
      <c r="S98" s="54" t="str">
        <f t="shared" si="65"/>
        <v/>
      </c>
      <c r="T98" s="54" t="str">
        <f t="shared" si="65"/>
        <v/>
      </c>
      <c r="U98" s="54" t="str">
        <f t="shared" si="65"/>
        <v/>
      </c>
      <c r="V98" s="54">
        <f t="shared" si="65"/>
        <v>1</v>
      </c>
      <c r="W98" s="54">
        <f t="shared" si="65"/>
        <v>7</v>
      </c>
      <c r="X98" s="54">
        <f t="shared" si="65"/>
        <v>1</v>
      </c>
      <c r="Y98" s="54">
        <f t="shared" si="65"/>
        <v>6</v>
      </c>
      <c r="Z98" s="55">
        <f t="shared" si="65"/>
        <v>7.00101</v>
      </c>
      <c r="AA98" s="53">
        <f>IF(ScoredBoats&gt;0,1,"")</f>
        <v>1</v>
      </c>
      <c r="AB98" s="52" t="str">
        <f t="shared" ref="AB98:AB122" si="66">IF($AD67&gt;0,INDEX(AB$67:AB$91,$AD67),"")</f>
        <v>FKA</v>
      </c>
      <c r="AC98" s="13"/>
    </row>
    <row r="99" spans="1:49">
      <c r="A99" s="53">
        <f t="shared" si="64"/>
        <v>1153</v>
      </c>
      <c r="B99" s="52" t="str">
        <f t="shared" si="64"/>
        <v>More Gostosa</v>
      </c>
      <c r="C99" s="52" t="str">
        <f t="shared" si="64"/>
        <v>Hayes/Kirchhoff</v>
      </c>
      <c r="D99" s="54">
        <f t="shared" si="64"/>
        <v>1</v>
      </c>
      <c r="E99" s="54" t="str">
        <f t="shared" si="64"/>
        <v/>
      </c>
      <c r="F99" s="54" t="str">
        <f t="shared" si="64"/>
        <v/>
      </c>
      <c r="G99" s="54">
        <f t="shared" si="64"/>
        <v>5</v>
      </c>
      <c r="H99" s="54" t="str">
        <f t="shared" si="64"/>
        <v/>
      </c>
      <c r="I99" s="54" t="str">
        <f t="shared" si="64"/>
        <v/>
      </c>
      <c r="J99" s="54">
        <f t="shared" si="64"/>
        <v>1</v>
      </c>
      <c r="K99" s="54">
        <f t="shared" si="64"/>
        <v>1</v>
      </c>
      <c r="L99" s="54">
        <f t="shared" si="64"/>
        <v>2</v>
      </c>
      <c r="M99" s="54">
        <f t="shared" si="64"/>
        <v>2</v>
      </c>
      <c r="N99" s="54">
        <f t="shared" si="64"/>
        <v>3</v>
      </c>
      <c r="O99" s="54">
        <f t="shared" si="64"/>
        <v>2</v>
      </c>
      <c r="P99" s="54" t="str">
        <f t="shared" si="64"/>
        <v/>
      </c>
      <c r="Q99" s="54" t="str">
        <f t="shared" ref="Q99:Z99" si="67">IF($AD68&gt;0,INDEX(Q$67:Q$91,$AD68),"")</f>
        <v/>
      </c>
      <c r="R99" s="54" t="str">
        <f t="shared" si="67"/>
        <v/>
      </c>
      <c r="S99" s="54" t="str">
        <f t="shared" si="67"/>
        <v/>
      </c>
      <c r="T99" s="54" t="str">
        <f t="shared" si="67"/>
        <v/>
      </c>
      <c r="U99" s="54" t="str">
        <f t="shared" si="67"/>
        <v/>
      </c>
      <c r="V99" s="54">
        <f t="shared" si="67"/>
        <v>0</v>
      </c>
      <c r="W99" s="54">
        <f t="shared" si="67"/>
        <v>17</v>
      </c>
      <c r="X99" s="54">
        <f t="shared" si="67"/>
        <v>5</v>
      </c>
      <c r="Y99" s="54">
        <f t="shared" si="67"/>
        <v>12</v>
      </c>
      <c r="Z99" s="55">
        <f t="shared" si="67"/>
        <v>12.00202</v>
      </c>
      <c r="AA99" s="53">
        <f>IF(AA98&lt;ScoredBoats,AA98+1,"")</f>
        <v>2</v>
      </c>
      <c r="AB99" s="52" t="str">
        <f t="shared" si="66"/>
        <v>More Gostosa</v>
      </c>
      <c r="AC99" s="13"/>
    </row>
    <row r="100" spans="1:49">
      <c r="A100" s="53">
        <f t="shared" si="64"/>
        <v>485</v>
      </c>
      <c r="B100" s="52" t="str">
        <f t="shared" si="64"/>
        <v>Argo III</v>
      </c>
      <c r="C100" s="52" t="str">
        <f t="shared" si="64"/>
        <v>C. Nickerson</v>
      </c>
      <c r="D100" s="54">
        <f t="shared" si="64"/>
        <v>4</v>
      </c>
      <c r="E100" s="54" t="str">
        <f t="shared" si="64"/>
        <v/>
      </c>
      <c r="F100" s="54" t="str">
        <f t="shared" si="64"/>
        <v/>
      </c>
      <c r="G100" s="54">
        <f t="shared" si="64"/>
        <v>2</v>
      </c>
      <c r="H100" s="54" t="str">
        <f t="shared" si="64"/>
        <v/>
      </c>
      <c r="I100" s="54" t="str">
        <f t="shared" si="64"/>
        <v/>
      </c>
      <c r="J100" s="54">
        <f t="shared" si="64"/>
        <v>2</v>
      </c>
      <c r="K100" s="54">
        <f t="shared" si="64"/>
        <v>2</v>
      </c>
      <c r="L100" s="54">
        <f t="shared" si="64"/>
        <v>3</v>
      </c>
      <c r="M100" s="54">
        <f t="shared" si="64"/>
        <v>3</v>
      </c>
      <c r="N100" s="54">
        <f t="shared" si="64"/>
        <v>4</v>
      </c>
      <c r="O100" s="54">
        <f t="shared" si="64"/>
        <v>4</v>
      </c>
      <c r="P100" s="54" t="str">
        <f t="shared" si="64"/>
        <v/>
      </c>
      <c r="Q100" s="54" t="str">
        <f t="shared" ref="Q100:Z100" si="68">IF($AD69&gt;0,INDEX(Q$67:Q$91,$AD69),"")</f>
        <v/>
      </c>
      <c r="R100" s="54" t="str">
        <f t="shared" si="68"/>
        <v/>
      </c>
      <c r="S100" s="54" t="str">
        <f t="shared" si="68"/>
        <v/>
      </c>
      <c r="T100" s="54" t="str">
        <f t="shared" si="68"/>
        <v/>
      </c>
      <c r="U100" s="54" t="str">
        <f t="shared" si="68"/>
        <v/>
      </c>
      <c r="V100" s="54">
        <f t="shared" si="68"/>
        <v>0</v>
      </c>
      <c r="W100" s="54">
        <f t="shared" si="68"/>
        <v>24</v>
      </c>
      <c r="X100" s="54">
        <f t="shared" si="68"/>
        <v>4</v>
      </c>
      <c r="Y100" s="54">
        <f t="shared" si="68"/>
        <v>20</v>
      </c>
      <c r="Z100" s="55">
        <f t="shared" si="68"/>
        <v>20</v>
      </c>
      <c r="AA100" s="53">
        <f t="shared" ref="AA100:AA122" si="69">IF(AA99&lt;ScoredBoats,AA99+1,"")</f>
        <v>3</v>
      </c>
      <c r="AB100" s="52" t="str">
        <f t="shared" si="66"/>
        <v>Argo III</v>
      </c>
      <c r="AC100" s="13"/>
    </row>
    <row r="101" spans="1:49">
      <c r="A101" s="53">
        <f t="shared" si="64"/>
        <v>588</v>
      </c>
      <c r="B101" s="52" t="str">
        <f t="shared" si="64"/>
        <v>Gallant Fox</v>
      </c>
      <c r="C101" s="52" t="str">
        <f t="shared" si="64"/>
        <v>Demsey/Thompson</v>
      </c>
      <c r="D101" s="54">
        <f t="shared" si="64"/>
        <v>5</v>
      </c>
      <c r="E101" s="54" t="str">
        <f t="shared" si="64"/>
        <v/>
      </c>
      <c r="F101" s="54" t="str">
        <f t="shared" si="64"/>
        <v/>
      </c>
      <c r="G101" s="54" t="str">
        <f t="shared" si="64"/>
        <v>bye</v>
      </c>
      <c r="H101" s="54" t="str">
        <f t="shared" si="64"/>
        <v/>
      </c>
      <c r="I101" s="54" t="str">
        <f t="shared" si="64"/>
        <v/>
      </c>
      <c r="J101" s="54">
        <f t="shared" si="64"/>
        <v>4</v>
      </c>
      <c r="K101" s="54">
        <f t="shared" si="64"/>
        <v>4</v>
      </c>
      <c r="L101" s="54">
        <f t="shared" si="64"/>
        <v>4</v>
      </c>
      <c r="M101" s="54">
        <f t="shared" si="64"/>
        <v>5</v>
      </c>
      <c r="N101" s="54">
        <f t="shared" si="64"/>
        <v>2</v>
      </c>
      <c r="O101" s="54">
        <f t="shared" si="64"/>
        <v>3</v>
      </c>
      <c r="P101" s="54" t="str">
        <f t="shared" si="64"/>
        <v/>
      </c>
      <c r="Q101" s="54" t="str">
        <f t="shared" ref="Q101:Z101" si="70">IF($AD70&gt;0,INDEX(Q$67:Q$91,$AD70),"")</f>
        <v/>
      </c>
      <c r="R101" s="54" t="str">
        <f t="shared" si="70"/>
        <v/>
      </c>
      <c r="S101" s="54" t="str">
        <f t="shared" si="70"/>
        <v/>
      </c>
      <c r="T101" s="54" t="str">
        <f t="shared" si="70"/>
        <v/>
      </c>
      <c r="U101" s="54" t="str">
        <f t="shared" si="70"/>
        <v/>
      </c>
      <c r="V101" s="54">
        <f t="shared" si="70"/>
        <v>1</v>
      </c>
      <c r="W101" s="54">
        <f t="shared" si="70"/>
        <v>27</v>
      </c>
      <c r="X101" s="54">
        <f t="shared" si="70"/>
        <v>5</v>
      </c>
      <c r="Y101" s="54">
        <f t="shared" si="70"/>
        <v>22</v>
      </c>
      <c r="Z101" s="55">
        <f t="shared" si="70"/>
        <v>22</v>
      </c>
      <c r="AA101" s="53">
        <f t="shared" si="69"/>
        <v>4</v>
      </c>
      <c r="AB101" s="52" t="str">
        <f t="shared" si="66"/>
        <v>Gallant Fox</v>
      </c>
      <c r="AC101" s="13"/>
    </row>
    <row r="102" spans="1:49">
      <c r="A102" s="53">
        <f t="shared" si="64"/>
        <v>667</v>
      </c>
      <c r="B102" s="52" t="str">
        <f t="shared" si="64"/>
        <v>Pressure</v>
      </c>
      <c r="C102" s="52" t="str">
        <f t="shared" si="64"/>
        <v>G. Nickerson</v>
      </c>
      <c r="D102" s="54">
        <f t="shared" si="64"/>
        <v>2</v>
      </c>
      <c r="E102" s="54" t="str">
        <f t="shared" si="64"/>
        <v/>
      </c>
      <c r="F102" s="54" t="str">
        <f t="shared" si="64"/>
        <v/>
      </c>
      <c r="G102" s="54">
        <f t="shared" si="64"/>
        <v>3</v>
      </c>
      <c r="H102" s="54" t="str">
        <f t="shared" si="64"/>
        <v/>
      </c>
      <c r="I102" s="54" t="str">
        <f t="shared" si="64"/>
        <v/>
      </c>
      <c r="J102" s="54">
        <f t="shared" si="64"/>
        <v>2</v>
      </c>
      <c r="K102" s="54">
        <f t="shared" si="64"/>
        <v>3</v>
      </c>
      <c r="L102" s="54">
        <f t="shared" si="64"/>
        <v>3</v>
      </c>
      <c r="M102" s="54">
        <f t="shared" si="64"/>
        <v>4</v>
      </c>
      <c r="N102" s="54">
        <f t="shared" si="64"/>
        <v>5</v>
      </c>
      <c r="O102" s="54">
        <f t="shared" si="64"/>
        <v>5</v>
      </c>
      <c r="P102" s="54" t="str">
        <f t="shared" si="64"/>
        <v/>
      </c>
      <c r="Q102" s="54" t="str">
        <f t="shared" ref="Q102:Z102" si="71">IF($AD71&gt;0,INDEX(Q$67:Q$91,$AD71),"")</f>
        <v/>
      </c>
      <c r="R102" s="54" t="str">
        <f t="shared" si="71"/>
        <v/>
      </c>
      <c r="S102" s="54" t="str">
        <f t="shared" si="71"/>
        <v/>
      </c>
      <c r="T102" s="54" t="str">
        <f t="shared" si="71"/>
        <v/>
      </c>
      <c r="U102" s="54" t="str">
        <f t="shared" si="71"/>
        <v/>
      </c>
      <c r="V102" s="54">
        <f t="shared" si="71"/>
        <v>0</v>
      </c>
      <c r="W102" s="54">
        <f t="shared" si="71"/>
        <v>27</v>
      </c>
      <c r="X102" s="54">
        <f t="shared" si="71"/>
        <v>5</v>
      </c>
      <c r="Y102" s="54">
        <f t="shared" si="71"/>
        <v>22</v>
      </c>
      <c r="Z102" s="55">
        <f t="shared" si="71"/>
        <v>22.004070000000002</v>
      </c>
      <c r="AA102" s="53">
        <f t="shared" si="69"/>
        <v>5</v>
      </c>
      <c r="AB102" s="52" t="str">
        <f t="shared" si="66"/>
        <v>Pressure</v>
      </c>
      <c r="AC102" s="13"/>
    </row>
    <row r="103" spans="1:49">
      <c r="A103" s="53">
        <f t="shared" si="64"/>
        <v>484</v>
      </c>
      <c r="B103" s="52" t="str">
        <f t="shared" si="64"/>
        <v>Jolly Mon</v>
      </c>
      <c r="C103" s="52" t="str">
        <f t="shared" si="64"/>
        <v>LaVin/Rochlis</v>
      </c>
      <c r="D103" s="54">
        <f t="shared" si="64"/>
        <v>3</v>
      </c>
      <c r="E103" s="54" t="str">
        <f t="shared" si="64"/>
        <v/>
      </c>
      <c r="F103" s="54" t="str">
        <f t="shared" si="64"/>
        <v/>
      </c>
      <c r="G103" s="54">
        <f t="shared" si="64"/>
        <v>4</v>
      </c>
      <c r="H103" s="54" t="str">
        <f t="shared" si="64"/>
        <v/>
      </c>
      <c r="I103" s="54" t="str">
        <f t="shared" si="64"/>
        <v/>
      </c>
      <c r="J103" s="54">
        <f t="shared" si="64"/>
        <v>5</v>
      </c>
      <c r="K103" s="54">
        <f t="shared" si="64"/>
        <v>6</v>
      </c>
      <c r="L103" s="54">
        <f t="shared" si="64"/>
        <v>6</v>
      </c>
      <c r="M103" s="54">
        <f t="shared" si="64"/>
        <v>6</v>
      </c>
      <c r="N103" s="54" t="str">
        <f t="shared" si="64"/>
        <v>bye</v>
      </c>
      <c r="O103" s="54" t="str">
        <f t="shared" si="64"/>
        <v>bye</v>
      </c>
      <c r="P103" s="54" t="str">
        <f t="shared" si="64"/>
        <v/>
      </c>
      <c r="Q103" s="54" t="str">
        <f t="shared" ref="Q103:Z103" si="72">IF($AD72&gt;0,INDEX(Q$67:Q$91,$AD72),"")</f>
        <v/>
      </c>
      <c r="R103" s="54" t="str">
        <f t="shared" si="72"/>
        <v/>
      </c>
      <c r="S103" s="54" t="str">
        <f t="shared" si="72"/>
        <v/>
      </c>
      <c r="T103" s="54" t="str">
        <f t="shared" si="72"/>
        <v/>
      </c>
      <c r="U103" s="54" t="str">
        <f t="shared" si="72"/>
        <v/>
      </c>
      <c r="V103" s="54">
        <f t="shared" si="72"/>
        <v>2</v>
      </c>
      <c r="W103" s="54">
        <f t="shared" si="72"/>
        <v>30</v>
      </c>
      <c r="X103" s="54">
        <f t="shared" si="72"/>
        <v>6</v>
      </c>
      <c r="Y103" s="54">
        <f t="shared" si="72"/>
        <v>24</v>
      </c>
      <c r="Z103" s="55">
        <f t="shared" si="72"/>
        <v>33.606050000000003</v>
      </c>
      <c r="AA103" s="53">
        <f t="shared" si="69"/>
        <v>6</v>
      </c>
      <c r="AB103" s="52" t="str">
        <f t="shared" si="66"/>
        <v>Jolly Mon</v>
      </c>
      <c r="AC103" s="13"/>
    </row>
    <row r="104" spans="1:49">
      <c r="A104" s="53">
        <f t="shared" si="64"/>
        <v>591</v>
      </c>
      <c r="B104" s="52" t="str">
        <f t="shared" si="64"/>
        <v>Shamrock VI</v>
      </c>
      <c r="C104" s="52" t="str">
        <f t="shared" si="64"/>
        <v>Mullen</v>
      </c>
      <c r="D104" s="54">
        <f t="shared" si="64"/>
        <v>5</v>
      </c>
      <c r="E104" s="54" t="str">
        <f t="shared" si="64"/>
        <v/>
      </c>
      <c r="F104" s="54" t="str">
        <f t="shared" si="64"/>
        <v/>
      </c>
      <c r="G104" s="54">
        <f t="shared" si="64"/>
        <v>6</v>
      </c>
      <c r="H104" s="54" t="str">
        <f t="shared" si="64"/>
        <v/>
      </c>
      <c r="I104" s="54" t="str">
        <f t="shared" si="64"/>
        <v/>
      </c>
      <c r="J104" s="54">
        <f t="shared" si="64"/>
        <v>5</v>
      </c>
      <c r="K104" s="54">
        <f t="shared" si="64"/>
        <v>5</v>
      </c>
      <c r="L104" s="54">
        <f t="shared" si="64"/>
        <v>5</v>
      </c>
      <c r="M104" s="54" t="str">
        <f t="shared" si="64"/>
        <v>bye</v>
      </c>
      <c r="N104" s="54" t="str">
        <f t="shared" si="64"/>
        <v>bye</v>
      </c>
      <c r="O104" s="54" t="str">
        <f t="shared" si="64"/>
        <v>bye</v>
      </c>
      <c r="P104" s="54" t="str">
        <f t="shared" si="64"/>
        <v/>
      </c>
      <c r="Q104" s="54" t="str">
        <f t="shared" ref="Q104:Z104" si="73">IF($AD73&gt;0,INDEX(Q$67:Q$91,$AD73),"")</f>
        <v/>
      </c>
      <c r="R104" s="54" t="str">
        <f t="shared" si="73"/>
        <v/>
      </c>
      <c r="S104" s="54" t="str">
        <f t="shared" si="73"/>
        <v/>
      </c>
      <c r="T104" s="54" t="str">
        <f t="shared" si="73"/>
        <v/>
      </c>
      <c r="U104" s="54" t="str">
        <f t="shared" si="73"/>
        <v/>
      </c>
      <c r="V104" s="54">
        <f t="shared" si="73"/>
        <v>3</v>
      </c>
      <c r="W104" s="54">
        <f t="shared" si="73"/>
        <v>26</v>
      </c>
      <c r="X104" s="54">
        <f t="shared" si="73"/>
        <v>6</v>
      </c>
      <c r="Y104" s="54">
        <f t="shared" si="73"/>
        <v>20</v>
      </c>
      <c r="Z104" s="55">
        <f t="shared" si="73"/>
        <v>35.00703</v>
      </c>
      <c r="AA104" s="53">
        <f t="shared" si="69"/>
        <v>7</v>
      </c>
      <c r="AB104" s="52" t="str">
        <f t="shared" si="66"/>
        <v>Shamrock VI</v>
      </c>
      <c r="AC104" s="13"/>
    </row>
    <row r="105" spans="1:49">
      <c r="A105" s="53" t="str">
        <f t="shared" si="64"/>
        <v/>
      </c>
      <c r="B105" s="52" t="str">
        <f t="shared" si="64"/>
        <v/>
      </c>
      <c r="C105" s="52" t="str">
        <f t="shared" si="64"/>
        <v/>
      </c>
      <c r="D105" s="54" t="str">
        <f t="shared" si="64"/>
        <v/>
      </c>
      <c r="E105" s="54" t="str">
        <f t="shared" si="64"/>
        <v/>
      </c>
      <c r="F105" s="54" t="str">
        <f t="shared" si="64"/>
        <v/>
      </c>
      <c r="G105" s="54" t="str">
        <f t="shared" si="64"/>
        <v/>
      </c>
      <c r="H105" s="54" t="str">
        <f t="shared" si="64"/>
        <v/>
      </c>
      <c r="I105" s="54" t="str">
        <f t="shared" si="64"/>
        <v/>
      </c>
      <c r="J105" s="54" t="str">
        <f t="shared" si="64"/>
        <v/>
      </c>
      <c r="K105" s="54" t="str">
        <f t="shared" si="64"/>
        <v/>
      </c>
      <c r="L105" s="54" t="str">
        <f t="shared" si="64"/>
        <v/>
      </c>
      <c r="M105" s="54" t="str">
        <f t="shared" si="64"/>
        <v/>
      </c>
      <c r="N105" s="54" t="str">
        <f t="shared" si="64"/>
        <v/>
      </c>
      <c r="O105" s="54" t="str">
        <f t="shared" si="64"/>
        <v/>
      </c>
      <c r="P105" s="54" t="str">
        <f t="shared" si="64"/>
        <v/>
      </c>
      <c r="Q105" s="54" t="str">
        <f t="shared" ref="Q105:Z105" si="74">IF($AD74&gt;0,INDEX(Q$67:Q$91,$AD74),"")</f>
        <v/>
      </c>
      <c r="R105" s="54" t="str">
        <f t="shared" si="74"/>
        <v/>
      </c>
      <c r="S105" s="54" t="str">
        <f t="shared" si="74"/>
        <v/>
      </c>
      <c r="T105" s="54" t="str">
        <f t="shared" si="74"/>
        <v/>
      </c>
      <c r="U105" s="54" t="str">
        <f t="shared" si="74"/>
        <v/>
      </c>
      <c r="V105" s="54" t="str">
        <f t="shared" si="74"/>
        <v/>
      </c>
      <c r="W105" s="54" t="str">
        <f t="shared" si="74"/>
        <v/>
      </c>
      <c r="X105" s="54" t="str">
        <f t="shared" si="74"/>
        <v/>
      </c>
      <c r="Y105" s="54" t="str">
        <f t="shared" si="74"/>
        <v/>
      </c>
      <c r="Z105" s="55" t="str">
        <f t="shared" si="74"/>
        <v/>
      </c>
      <c r="AA105" s="53" t="str">
        <f t="shared" si="69"/>
        <v/>
      </c>
      <c r="AB105" s="52" t="str">
        <f t="shared" si="66"/>
        <v/>
      </c>
      <c r="AC105" s="13"/>
    </row>
    <row r="106" spans="1:49">
      <c r="A106" s="53" t="str">
        <f t="shared" si="64"/>
        <v/>
      </c>
      <c r="B106" s="52" t="str">
        <f t="shared" si="64"/>
        <v/>
      </c>
      <c r="C106" s="52" t="str">
        <f t="shared" si="64"/>
        <v/>
      </c>
      <c r="D106" s="54" t="str">
        <f t="shared" si="64"/>
        <v/>
      </c>
      <c r="E106" s="54" t="str">
        <f t="shared" si="64"/>
        <v/>
      </c>
      <c r="F106" s="54" t="str">
        <f t="shared" si="64"/>
        <v/>
      </c>
      <c r="G106" s="54" t="str">
        <f t="shared" si="64"/>
        <v/>
      </c>
      <c r="H106" s="54" t="str">
        <f t="shared" si="64"/>
        <v/>
      </c>
      <c r="I106" s="54" t="str">
        <f t="shared" si="64"/>
        <v/>
      </c>
      <c r="J106" s="54" t="str">
        <f t="shared" si="64"/>
        <v/>
      </c>
      <c r="K106" s="54" t="str">
        <f t="shared" si="64"/>
        <v/>
      </c>
      <c r="L106" s="54" t="str">
        <f t="shared" si="64"/>
        <v/>
      </c>
      <c r="M106" s="54" t="str">
        <f t="shared" si="64"/>
        <v/>
      </c>
      <c r="N106" s="54" t="str">
        <f t="shared" si="64"/>
        <v/>
      </c>
      <c r="O106" s="54" t="str">
        <f t="shared" si="64"/>
        <v/>
      </c>
      <c r="P106" s="54" t="str">
        <f t="shared" si="64"/>
        <v/>
      </c>
      <c r="Q106" s="54" t="str">
        <f t="shared" ref="Q106:Z106" si="75">IF($AD75&gt;0,INDEX(Q$67:Q$91,$AD75),"")</f>
        <v/>
      </c>
      <c r="R106" s="54" t="str">
        <f t="shared" si="75"/>
        <v/>
      </c>
      <c r="S106" s="54" t="str">
        <f t="shared" si="75"/>
        <v/>
      </c>
      <c r="T106" s="54" t="str">
        <f t="shared" si="75"/>
        <v/>
      </c>
      <c r="U106" s="54" t="str">
        <f t="shared" si="75"/>
        <v/>
      </c>
      <c r="V106" s="54" t="str">
        <f t="shared" si="75"/>
        <v/>
      </c>
      <c r="W106" s="54" t="str">
        <f t="shared" si="75"/>
        <v/>
      </c>
      <c r="X106" s="54" t="str">
        <f t="shared" si="75"/>
        <v/>
      </c>
      <c r="Y106" s="54" t="str">
        <f t="shared" si="75"/>
        <v/>
      </c>
      <c r="Z106" s="55" t="str">
        <f t="shared" si="75"/>
        <v/>
      </c>
      <c r="AA106" s="53" t="str">
        <f t="shared" si="69"/>
        <v/>
      </c>
      <c r="AB106" s="52" t="str">
        <f t="shared" si="66"/>
        <v/>
      </c>
      <c r="AC106" s="13"/>
    </row>
    <row r="107" spans="1:49">
      <c r="A107" s="53" t="str">
        <f t="shared" si="64"/>
        <v/>
      </c>
      <c r="B107" s="52" t="str">
        <f t="shared" si="64"/>
        <v/>
      </c>
      <c r="C107" s="52" t="str">
        <f t="shared" si="64"/>
        <v/>
      </c>
      <c r="D107" s="54" t="str">
        <f t="shared" si="64"/>
        <v/>
      </c>
      <c r="E107" s="54" t="str">
        <f t="shared" si="64"/>
        <v/>
      </c>
      <c r="F107" s="54" t="str">
        <f t="shared" si="64"/>
        <v/>
      </c>
      <c r="G107" s="54" t="str">
        <f t="shared" si="64"/>
        <v/>
      </c>
      <c r="H107" s="54" t="str">
        <f t="shared" si="64"/>
        <v/>
      </c>
      <c r="I107" s="54" t="str">
        <f t="shared" si="64"/>
        <v/>
      </c>
      <c r="J107" s="54" t="str">
        <f t="shared" si="64"/>
        <v/>
      </c>
      <c r="K107" s="54" t="str">
        <f t="shared" si="64"/>
        <v/>
      </c>
      <c r="L107" s="54" t="str">
        <f t="shared" si="64"/>
        <v/>
      </c>
      <c r="M107" s="54" t="str">
        <f t="shared" si="64"/>
        <v/>
      </c>
      <c r="N107" s="54" t="str">
        <f t="shared" si="64"/>
        <v/>
      </c>
      <c r="O107" s="54" t="str">
        <f t="shared" si="64"/>
        <v/>
      </c>
      <c r="P107" s="54" t="str">
        <f t="shared" si="64"/>
        <v/>
      </c>
      <c r="Q107" s="54" t="str">
        <f t="shared" ref="Q107:Z107" si="76">IF($AD76&gt;0,INDEX(Q$67:Q$91,$AD76),"")</f>
        <v/>
      </c>
      <c r="R107" s="54" t="str">
        <f t="shared" si="76"/>
        <v/>
      </c>
      <c r="S107" s="54" t="str">
        <f t="shared" si="76"/>
        <v/>
      </c>
      <c r="T107" s="54" t="str">
        <f t="shared" si="76"/>
        <v/>
      </c>
      <c r="U107" s="54" t="str">
        <f t="shared" si="76"/>
        <v/>
      </c>
      <c r="V107" s="54" t="str">
        <f t="shared" si="76"/>
        <v/>
      </c>
      <c r="W107" s="54" t="str">
        <f t="shared" si="76"/>
        <v/>
      </c>
      <c r="X107" s="54" t="str">
        <f t="shared" si="76"/>
        <v/>
      </c>
      <c r="Y107" s="54" t="str">
        <f t="shared" si="76"/>
        <v/>
      </c>
      <c r="Z107" s="55" t="str">
        <f t="shared" si="76"/>
        <v/>
      </c>
      <c r="AA107" s="53" t="str">
        <f t="shared" si="69"/>
        <v/>
      </c>
      <c r="AB107" s="52" t="str">
        <f t="shared" si="66"/>
        <v/>
      </c>
      <c r="AC107" s="13"/>
    </row>
    <row r="108" spans="1:49">
      <c r="A108" s="53" t="str">
        <f t="shared" si="64"/>
        <v/>
      </c>
      <c r="B108" s="52" t="str">
        <f t="shared" si="64"/>
        <v/>
      </c>
      <c r="C108" s="52" t="str">
        <f t="shared" si="64"/>
        <v/>
      </c>
      <c r="D108" s="54" t="str">
        <f t="shared" si="64"/>
        <v/>
      </c>
      <c r="E108" s="54" t="str">
        <f t="shared" si="64"/>
        <v/>
      </c>
      <c r="F108" s="54" t="str">
        <f t="shared" si="64"/>
        <v/>
      </c>
      <c r="G108" s="54" t="str">
        <f t="shared" si="64"/>
        <v/>
      </c>
      <c r="H108" s="54" t="str">
        <f t="shared" si="64"/>
        <v/>
      </c>
      <c r="I108" s="54" t="str">
        <f t="shared" si="64"/>
        <v/>
      </c>
      <c r="J108" s="54" t="str">
        <f t="shared" si="64"/>
        <v/>
      </c>
      <c r="K108" s="54" t="str">
        <f t="shared" si="64"/>
        <v/>
      </c>
      <c r="L108" s="54" t="str">
        <f t="shared" si="64"/>
        <v/>
      </c>
      <c r="M108" s="54" t="str">
        <f t="shared" si="64"/>
        <v/>
      </c>
      <c r="N108" s="54" t="str">
        <f t="shared" si="64"/>
        <v/>
      </c>
      <c r="O108" s="54" t="str">
        <f t="shared" si="64"/>
        <v/>
      </c>
      <c r="P108" s="54" t="str">
        <f t="shared" si="64"/>
        <v/>
      </c>
      <c r="Q108" s="54" t="str">
        <f t="shared" ref="Q108:Z108" si="77">IF($AD77&gt;0,INDEX(Q$67:Q$91,$AD77),"")</f>
        <v/>
      </c>
      <c r="R108" s="54" t="str">
        <f t="shared" si="77"/>
        <v/>
      </c>
      <c r="S108" s="54" t="str">
        <f t="shared" si="77"/>
        <v/>
      </c>
      <c r="T108" s="54" t="str">
        <f t="shared" si="77"/>
        <v/>
      </c>
      <c r="U108" s="54" t="str">
        <f t="shared" si="77"/>
        <v/>
      </c>
      <c r="V108" s="54" t="str">
        <f t="shared" si="77"/>
        <v/>
      </c>
      <c r="W108" s="54" t="str">
        <f t="shared" si="77"/>
        <v/>
      </c>
      <c r="X108" s="54" t="str">
        <f t="shared" si="77"/>
        <v/>
      </c>
      <c r="Y108" s="54" t="str">
        <f t="shared" si="77"/>
        <v/>
      </c>
      <c r="Z108" s="55" t="str">
        <f t="shared" si="77"/>
        <v/>
      </c>
      <c r="AA108" s="53" t="str">
        <f t="shared" si="69"/>
        <v/>
      </c>
      <c r="AB108" s="52" t="str">
        <f t="shared" si="66"/>
        <v/>
      </c>
      <c r="AC108" s="13"/>
    </row>
    <row r="109" spans="1:49">
      <c r="A109" s="53" t="str">
        <f t="shared" si="64"/>
        <v/>
      </c>
      <c r="B109" s="52" t="str">
        <f t="shared" si="64"/>
        <v/>
      </c>
      <c r="C109" s="52" t="str">
        <f t="shared" si="64"/>
        <v/>
      </c>
      <c r="D109" s="54" t="str">
        <f t="shared" si="64"/>
        <v/>
      </c>
      <c r="E109" s="54" t="str">
        <f t="shared" si="64"/>
        <v/>
      </c>
      <c r="F109" s="54" t="str">
        <f t="shared" si="64"/>
        <v/>
      </c>
      <c r="G109" s="54" t="str">
        <f t="shared" si="64"/>
        <v/>
      </c>
      <c r="H109" s="54" t="str">
        <f t="shared" si="64"/>
        <v/>
      </c>
      <c r="I109" s="54" t="str">
        <f t="shared" si="64"/>
        <v/>
      </c>
      <c r="J109" s="54" t="str">
        <f t="shared" si="64"/>
        <v/>
      </c>
      <c r="K109" s="54" t="str">
        <f t="shared" si="64"/>
        <v/>
      </c>
      <c r="L109" s="54" t="str">
        <f t="shared" si="64"/>
        <v/>
      </c>
      <c r="M109" s="54" t="str">
        <f t="shared" si="64"/>
        <v/>
      </c>
      <c r="N109" s="54" t="str">
        <f t="shared" si="64"/>
        <v/>
      </c>
      <c r="O109" s="54" t="str">
        <f t="shared" si="64"/>
        <v/>
      </c>
      <c r="P109" s="54" t="str">
        <f t="shared" si="64"/>
        <v/>
      </c>
      <c r="Q109" s="54" t="str">
        <f t="shared" ref="Q109:Z109" si="78">IF($AD78&gt;0,INDEX(Q$67:Q$91,$AD78),"")</f>
        <v/>
      </c>
      <c r="R109" s="54" t="str">
        <f t="shared" si="78"/>
        <v/>
      </c>
      <c r="S109" s="54" t="str">
        <f t="shared" si="78"/>
        <v/>
      </c>
      <c r="T109" s="54" t="str">
        <f t="shared" si="78"/>
        <v/>
      </c>
      <c r="U109" s="54" t="str">
        <f t="shared" si="78"/>
        <v/>
      </c>
      <c r="V109" s="54" t="str">
        <f t="shared" si="78"/>
        <v/>
      </c>
      <c r="W109" s="54" t="str">
        <f t="shared" si="78"/>
        <v/>
      </c>
      <c r="X109" s="54" t="str">
        <f t="shared" si="78"/>
        <v/>
      </c>
      <c r="Y109" s="54" t="str">
        <f t="shared" si="78"/>
        <v/>
      </c>
      <c r="Z109" s="55" t="str">
        <f t="shared" si="78"/>
        <v/>
      </c>
      <c r="AA109" s="53" t="str">
        <f t="shared" si="69"/>
        <v/>
      </c>
      <c r="AB109" s="52" t="str">
        <f t="shared" si="66"/>
        <v/>
      </c>
      <c r="AC109" s="13"/>
    </row>
    <row r="110" spans="1:49">
      <c r="A110" s="53" t="str">
        <f t="shared" si="64"/>
        <v/>
      </c>
      <c r="B110" s="52" t="str">
        <f t="shared" si="64"/>
        <v/>
      </c>
      <c r="C110" s="52" t="str">
        <f t="shared" si="64"/>
        <v/>
      </c>
      <c r="D110" s="54" t="str">
        <f t="shared" si="64"/>
        <v/>
      </c>
      <c r="E110" s="54" t="str">
        <f t="shared" si="64"/>
        <v/>
      </c>
      <c r="F110" s="54" t="str">
        <f t="shared" si="64"/>
        <v/>
      </c>
      <c r="G110" s="54" t="str">
        <f t="shared" si="64"/>
        <v/>
      </c>
      <c r="H110" s="54" t="str">
        <f t="shared" si="64"/>
        <v/>
      </c>
      <c r="I110" s="54" t="str">
        <f t="shared" si="64"/>
        <v/>
      </c>
      <c r="J110" s="54" t="str">
        <f t="shared" si="64"/>
        <v/>
      </c>
      <c r="K110" s="54" t="str">
        <f t="shared" si="64"/>
        <v/>
      </c>
      <c r="L110" s="54" t="str">
        <f t="shared" si="64"/>
        <v/>
      </c>
      <c r="M110" s="54" t="str">
        <f t="shared" si="64"/>
        <v/>
      </c>
      <c r="N110" s="54" t="str">
        <f t="shared" si="64"/>
        <v/>
      </c>
      <c r="O110" s="54" t="str">
        <f t="shared" si="64"/>
        <v/>
      </c>
      <c r="P110" s="54" t="str">
        <f t="shared" si="64"/>
        <v/>
      </c>
      <c r="Q110" s="54" t="str">
        <f t="shared" ref="Q110:Z110" si="79">IF($AD79&gt;0,INDEX(Q$67:Q$91,$AD79),"")</f>
        <v/>
      </c>
      <c r="R110" s="54" t="str">
        <f t="shared" si="79"/>
        <v/>
      </c>
      <c r="S110" s="54" t="str">
        <f t="shared" si="79"/>
        <v/>
      </c>
      <c r="T110" s="54" t="str">
        <f t="shared" si="79"/>
        <v/>
      </c>
      <c r="U110" s="54" t="str">
        <f t="shared" si="79"/>
        <v/>
      </c>
      <c r="V110" s="54" t="str">
        <f t="shared" si="79"/>
        <v/>
      </c>
      <c r="W110" s="54" t="str">
        <f t="shared" si="79"/>
        <v/>
      </c>
      <c r="X110" s="54" t="str">
        <f t="shared" si="79"/>
        <v/>
      </c>
      <c r="Y110" s="54" t="str">
        <f t="shared" si="79"/>
        <v/>
      </c>
      <c r="Z110" s="55" t="str">
        <f t="shared" si="79"/>
        <v/>
      </c>
      <c r="AA110" s="53" t="str">
        <f t="shared" si="69"/>
        <v/>
      </c>
      <c r="AB110" s="52" t="str">
        <f t="shared" si="66"/>
        <v/>
      </c>
      <c r="AC110" s="13"/>
    </row>
    <row r="111" spans="1:49">
      <c r="A111" s="53" t="str">
        <f t="shared" si="64"/>
        <v/>
      </c>
      <c r="B111" s="52" t="str">
        <f t="shared" si="64"/>
        <v/>
      </c>
      <c r="C111" s="52" t="str">
        <f t="shared" si="64"/>
        <v/>
      </c>
      <c r="D111" s="54" t="str">
        <f t="shared" si="64"/>
        <v/>
      </c>
      <c r="E111" s="54" t="str">
        <f t="shared" si="64"/>
        <v/>
      </c>
      <c r="F111" s="54" t="str">
        <f t="shared" si="64"/>
        <v/>
      </c>
      <c r="G111" s="54" t="str">
        <f t="shared" si="64"/>
        <v/>
      </c>
      <c r="H111" s="54" t="str">
        <f t="shared" si="64"/>
        <v/>
      </c>
      <c r="I111" s="54" t="str">
        <f t="shared" si="64"/>
        <v/>
      </c>
      <c r="J111" s="54" t="str">
        <f t="shared" si="64"/>
        <v/>
      </c>
      <c r="K111" s="54" t="str">
        <f t="shared" si="64"/>
        <v/>
      </c>
      <c r="L111" s="54" t="str">
        <f t="shared" si="64"/>
        <v/>
      </c>
      <c r="M111" s="54" t="str">
        <f t="shared" si="64"/>
        <v/>
      </c>
      <c r="N111" s="54" t="str">
        <f t="shared" si="64"/>
        <v/>
      </c>
      <c r="O111" s="54" t="str">
        <f t="shared" si="64"/>
        <v/>
      </c>
      <c r="P111" s="54" t="str">
        <f t="shared" si="64"/>
        <v/>
      </c>
      <c r="Q111" s="54" t="str">
        <f t="shared" ref="Q111:Z111" si="80">IF($AD80&gt;0,INDEX(Q$67:Q$91,$AD80),"")</f>
        <v/>
      </c>
      <c r="R111" s="54" t="str">
        <f t="shared" si="80"/>
        <v/>
      </c>
      <c r="S111" s="54" t="str">
        <f t="shared" si="80"/>
        <v/>
      </c>
      <c r="T111" s="54" t="str">
        <f t="shared" si="80"/>
        <v/>
      </c>
      <c r="U111" s="54" t="str">
        <f t="shared" si="80"/>
        <v/>
      </c>
      <c r="V111" s="54" t="str">
        <f t="shared" si="80"/>
        <v/>
      </c>
      <c r="W111" s="54" t="str">
        <f t="shared" si="80"/>
        <v/>
      </c>
      <c r="X111" s="54" t="str">
        <f t="shared" si="80"/>
        <v/>
      </c>
      <c r="Y111" s="54" t="str">
        <f t="shared" si="80"/>
        <v/>
      </c>
      <c r="Z111" s="55" t="str">
        <f t="shared" si="80"/>
        <v/>
      </c>
      <c r="AA111" s="53" t="str">
        <f t="shared" si="69"/>
        <v/>
      </c>
      <c r="AB111" s="52" t="str">
        <f t="shared" si="66"/>
        <v/>
      </c>
      <c r="AC111" s="13"/>
    </row>
    <row r="112" spans="1:49">
      <c r="A112" s="53" t="str">
        <f t="shared" si="64"/>
        <v/>
      </c>
      <c r="B112" s="52" t="str">
        <f t="shared" si="64"/>
        <v/>
      </c>
      <c r="C112" s="52" t="str">
        <f t="shared" si="64"/>
        <v/>
      </c>
      <c r="D112" s="54" t="str">
        <f t="shared" si="64"/>
        <v/>
      </c>
      <c r="E112" s="54" t="str">
        <f t="shared" si="64"/>
        <v/>
      </c>
      <c r="F112" s="54" t="str">
        <f t="shared" si="64"/>
        <v/>
      </c>
      <c r="G112" s="54" t="str">
        <f t="shared" si="64"/>
        <v/>
      </c>
      <c r="H112" s="54" t="str">
        <f t="shared" si="64"/>
        <v/>
      </c>
      <c r="I112" s="54" t="str">
        <f t="shared" si="64"/>
        <v/>
      </c>
      <c r="J112" s="54" t="str">
        <f t="shared" si="64"/>
        <v/>
      </c>
      <c r="K112" s="54" t="str">
        <f t="shared" si="64"/>
        <v/>
      </c>
      <c r="L112" s="54" t="str">
        <f t="shared" si="64"/>
        <v/>
      </c>
      <c r="M112" s="54" t="str">
        <f t="shared" si="64"/>
        <v/>
      </c>
      <c r="N112" s="54" t="str">
        <f t="shared" si="64"/>
        <v/>
      </c>
      <c r="O112" s="54" t="str">
        <f t="shared" si="64"/>
        <v/>
      </c>
      <c r="P112" s="54" t="str">
        <f t="shared" si="64"/>
        <v/>
      </c>
      <c r="Q112" s="54" t="str">
        <f t="shared" ref="Q112:Z112" si="81">IF($AD81&gt;0,INDEX(Q$67:Q$91,$AD81),"")</f>
        <v/>
      </c>
      <c r="R112" s="54" t="str">
        <f t="shared" si="81"/>
        <v/>
      </c>
      <c r="S112" s="54" t="str">
        <f t="shared" si="81"/>
        <v/>
      </c>
      <c r="T112" s="54" t="str">
        <f t="shared" si="81"/>
        <v/>
      </c>
      <c r="U112" s="54" t="str">
        <f t="shared" si="81"/>
        <v/>
      </c>
      <c r="V112" s="54" t="str">
        <f t="shared" si="81"/>
        <v/>
      </c>
      <c r="W112" s="54" t="str">
        <f t="shared" si="81"/>
        <v/>
      </c>
      <c r="X112" s="54" t="str">
        <f t="shared" si="81"/>
        <v/>
      </c>
      <c r="Y112" s="54" t="str">
        <f t="shared" si="81"/>
        <v/>
      </c>
      <c r="Z112" s="55" t="str">
        <f t="shared" si="81"/>
        <v/>
      </c>
      <c r="AA112" s="53" t="str">
        <f t="shared" si="69"/>
        <v/>
      </c>
      <c r="AB112" s="52" t="str">
        <f t="shared" si="66"/>
        <v/>
      </c>
      <c r="AC112" s="13"/>
    </row>
    <row r="113" spans="1:29">
      <c r="A113" s="53" t="str">
        <f t="shared" si="64"/>
        <v/>
      </c>
      <c r="B113" s="52" t="str">
        <f t="shared" si="64"/>
        <v/>
      </c>
      <c r="C113" s="52" t="str">
        <f t="shared" si="64"/>
        <v/>
      </c>
      <c r="D113" s="54" t="str">
        <f t="shared" si="64"/>
        <v/>
      </c>
      <c r="E113" s="54" t="str">
        <f t="shared" si="64"/>
        <v/>
      </c>
      <c r="F113" s="54" t="str">
        <f t="shared" si="64"/>
        <v/>
      </c>
      <c r="G113" s="54" t="str">
        <f t="shared" si="64"/>
        <v/>
      </c>
      <c r="H113" s="54" t="str">
        <f t="shared" si="64"/>
        <v/>
      </c>
      <c r="I113" s="54" t="str">
        <f t="shared" si="64"/>
        <v/>
      </c>
      <c r="J113" s="54" t="str">
        <f t="shared" si="64"/>
        <v/>
      </c>
      <c r="K113" s="54" t="str">
        <f t="shared" si="64"/>
        <v/>
      </c>
      <c r="L113" s="54" t="str">
        <f t="shared" si="64"/>
        <v/>
      </c>
      <c r="M113" s="54" t="str">
        <f t="shared" si="64"/>
        <v/>
      </c>
      <c r="N113" s="54" t="str">
        <f t="shared" si="64"/>
        <v/>
      </c>
      <c r="O113" s="54" t="str">
        <f t="shared" si="64"/>
        <v/>
      </c>
      <c r="P113" s="54" t="str">
        <f t="shared" si="64"/>
        <v/>
      </c>
      <c r="Q113" s="54" t="str">
        <f t="shared" ref="Q113:Z113" si="82">IF($AD82&gt;0,INDEX(Q$67:Q$91,$AD82),"")</f>
        <v/>
      </c>
      <c r="R113" s="54" t="str">
        <f t="shared" si="82"/>
        <v/>
      </c>
      <c r="S113" s="54" t="str">
        <f t="shared" si="82"/>
        <v/>
      </c>
      <c r="T113" s="54" t="str">
        <f t="shared" si="82"/>
        <v/>
      </c>
      <c r="U113" s="54" t="str">
        <f t="shared" si="82"/>
        <v/>
      </c>
      <c r="V113" s="54" t="str">
        <f t="shared" si="82"/>
        <v/>
      </c>
      <c r="W113" s="54" t="str">
        <f t="shared" si="82"/>
        <v/>
      </c>
      <c r="X113" s="54" t="str">
        <f t="shared" si="82"/>
        <v/>
      </c>
      <c r="Y113" s="54" t="str">
        <f t="shared" si="82"/>
        <v/>
      </c>
      <c r="Z113" s="55" t="str">
        <f t="shared" si="82"/>
        <v/>
      </c>
      <c r="AA113" s="53" t="str">
        <f t="shared" si="69"/>
        <v/>
      </c>
      <c r="AB113" s="52" t="str">
        <f t="shared" si="66"/>
        <v/>
      </c>
      <c r="AC113" s="13"/>
    </row>
    <row r="114" spans="1:29">
      <c r="A114" s="53" t="str">
        <f t="shared" si="64"/>
        <v/>
      </c>
      <c r="B114" s="52" t="str">
        <f t="shared" si="64"/>
        <v/>
      </c>
      <c r="C114" s="52" t="str">
        <f t="shared" si="64"/>
        <v/>
      </c>
      <c r="D114" s="54" t="str">
        <f t="shared" si="64"/>
        <v/>
      </c>
      <c r="E114" s="54" t="str">
        <f t="shared" si="64"/>
        <v/>
      </c>
      <c r="F114" s="54" t="str">
        <f t="shared" ref="F114:Z114" si="83">IF($AD83&gt;0,INDEX(F$67:F$91,$AD83),"")</f>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69"/>
        <v/>
      </c>
      <c r="AB114" s="52" t="str">
        <f t="shared" si="66"/>
        <v/>
      </c>
      <c r="AC114" s="13"/>
    </row>
    <row r="115" spans="1:29">
      <c r="A115" s="53" t="str">
        <f t="shared" si="64"/>
        <v/>
      </c>
      <c r="B115" s="52" t="str">
        <f t="shared" ref="B115:Z115" si="84">IF($AD84&gt;0,INDEX(B$67:B$91,$AD84),"")</f>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69"/>
        <v/>
      </c>
      <c r="AB115" s="52" t="str">
        <f t="shared" si="66"/>
        <v/>
      </c>
      <c r="AC115" s="13"/>
    </row>
    <row r="116" spans="1:29">
      <c r="A116" s="53" t="str">
        <f t="shared" si="64"/>
        <v/>
      </c>
      <c r="B116" s="52" t="str">
        <f t="shared" ref="B116:Z116" si="85">IF($AD85&gt;0,INDEX(B$67:B$91,$AD85),"")</f>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69"/>
        <v/>
      </c>
      <c r="AB116" s="52" t="str">
        <f t="shared" si="66"/>
        <v/>
      </c>
      <c r="AC116" s="13"/>
    </row>
    <row r="117" spans="1:29">
      <c r="A117" s="53" t="str">
        <f t="shared" si="64"/>
        <v/>
      </c>
      <c r="B117" s="52" t="str">
        <f t="shared" ref="B117:Z117" si="86">IF($AD86&gt;0,INDEX(B$67:B$91,$AD86),"")</f>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69"/>
        <v/>
      </c>
      <c r="AB117" s="52" t="str">
        <f t="shared" si="66"/>
        <v/>
      </c>
      <c r="AC117" s="13"/>
    </row>
    <row r="118" spans="1:29">
      <c r="A118" s="53" t="str">
        <f t="shared" si="64"/>
        <v/>
      </c>
      <c r="B118" s="52" t="str">
        <f t="shared" ref="B118:Z118" si="87">IF($AD87&gt;0,INDEX(B$67:B$91,$AD87),"")</f>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69"/>
        <v/>
      </c>
      <c r="AB118" s="52" t="str">
        <f t="shared" si="66"/>
        <v/>
      </c>
      <c r="AC118" s="13"/>
    </row>
    <row r="119" spans="1:29">
      <c r="A119" s="53" t="str">
        <f t="shared" si="64"/>
        <v/>
      </c>
      <c r="B119" s="52" t="str">
        <f t="shared" ref="B119:Z119" si="88">IF($AD88&gt;0,INDEX(B$67:B$91,$AD88),"")</f>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69"/>
        <v/>
      </c>
      <c r="AB119" s="52" t="str">
        <f t="shared" si="66"/>
        <v/>
      </c>
      <c r="AC119" s="13"/>
    </row>
    <row r="120" spans="1:29">
      <c r="A120" s="53" t="str">
        <f t="shared" si="64"/>
        <v/>
      </c>
      <c r="B120" s="52" t="str">
        <f t="shared" ref="B120:Z120" si="89">IF($AD89&gt;0,INDEX(B$67:B$91,$AD89),"")</f>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69"/>
        <v/>
      </c>
      <c r="AB120" s="52" t="str">
        <f t="shared" si="66"/>
        <v/>
      </c>
      <c r="AC120" s="13"/>
    </row>
    <row r="121" spans="1:29">
      <c r="A121" s="53" t="str">
        <f t="shared" si="64"/>
        <v/>
      </c>
      <c r="B121" s="52" t="str">
        <f t="shared" ref="B121:Z121" si="90">IF($AD90&gt;0,INDEX(B$67:B$91,$AD90),"")</f>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69"/>
        <v/>
      </c>
      <c r="AB121" s="52" t="str">
        <f t="shared" si="66"/>
        <v/>
      </c>
      <c r="AC121" s="13"/>
    </row>
    <row r="122" spans="1:29">
      <c r="A122" s="53" t="str">
        <f t="shared" si="64"/>
        <v/>
      </c>
      <c r="B122" s="52" t="str">
        <f t="shared" ref="B122:Z122" si="91">IF($AD91&gt;0,INDEX(B$67:B$91,$AD91),"")</f>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69"/>
        <v/>
      </c>
      <c r="AB122" s="52" t="str">
        <f t="shared" si="66"/>
        <v/>
      </c>
      <c r="AC122" s="13"/>
    </row>
    <row r="123" spans="1:29">
      <c r="B123" s="8" t="s">
        <v>28</v>
      </c>
    </row>
  </sheetData>
  <sortState ref="A33:C39">
    <sortCondition ref="A33:A39"/>
  </sortState>
  <mergeCells count="3">
    <mergeCell ref="B1:W2"/>
    <mergeCell ref="B3:W13"/>
    <mergeCell ref="A31:C31"/>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1052" r:id="rId4" name="TextBox1">
          <controlPr defaultSize="0" autoLine="0" autoPict="0" r:id="rId5">
            <anchor moveWithCells="1">
              <from>
                <xdr:col>21</xdr:col>
                <xdr:colOff>155275</xdr:colOff>
                <xdr:row>20</xdr:row>
                <xdr:rowOff>0</xdr:rowOff>
              </from>
              <to>
                <xdr:col>30</xdr:col>
                <xdr:colOff>77638</xdr:colOff>
                <xdr:row>20</xdr:row>
                <xdr:rowOff>0</xdr:rowOff>
              </to>
            </anchor>
          </controlPr>
        </control>
      </mc:Choice>
      <mc:Fallback>
        <control shapeId="1052"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W122"/>
  <sheetViews>
    <sheetView topLeftCell="A6" workbookViewId="0">
      <selection activeCell="A33" sqref="A33:C42"/>
    </sheetView>
    <sheetView workbookViewId="1"/>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46" t="s">
        <v>24</v>
      </c>
      <c r="C1" s="247"/>
      <c r="D1" s="247"/>
      <c r="E1" s="247"/>
      <c r="F1" s="247"/>
      <c r="G1" s="247"/>
      <c r="H1" s="247"/>
      <c r="I1" s="247"/>
      <c r="J1" s="247"/>
      <c r="K1" s="247"/>
      <c r="L1" s="247"/>
      <c r="M1" s="247"/>
      <c r="N1" s="247"/>
      <c r="O1" s="247"/>
      <c r="P1" s="247"/>
      <c r="Q1" s="247"/>
      <c r="R1" s="247"/>
      <c r="S1" s="247"/>
      <c r="T1" s="247"/>
      <c r="U1" s="247"/>
      <c r="V1" s="247"/>
      <c r="W1" s="248"/>
    </row>
    <row r="2" spans="2:23">
      <c r="B2" s="249"/>
      <c r="C2" s="250"/>
      <c r="D2" s="250"/>
      <c r="E2" s="250"/>
      <c r="F2" s="250"/>
      <c r="G2" s="250"/>
      <c r="H2" s="250"/>
      <c r="I2" s="250"/>
      <c r="J2" s="250"/>
      <c r="K2" s="250"/>
      <c r="L2" s="250"/>
      <c r="M2" s="250"/>
      <c r="N2" s="250"/>
      <c r="O2" s="250"/>
      <c r="P2" s="250"/>
      <c r="Q2" s="250"/>
      <c r="R2" s="250"/>
      <c r="S2" s="250"/>
      <c r="T2" s="250"/>
      <c r="U2" s="250"/>
      <c r="V2" s="250"/>
      <c r="W2" s="251"/>
    </row>
    <row r="3" spans="2:23" ht="12.75" customHeight="1">
      <c r="B3" s="252" t="s">
        <v>91</v>
      </c>
      <c r="C3" s="253"/>
      <c r="D3" s="253"/>
      <c r="E3" s="253"/>
      <c r="F3" s="253"/>
      <c r="G3" s="253"/>
      <c r="H3" s="253"/>
      <c r="I3" s="253"/>
      <c r="J3" s="253"/>
      <c r="K3" s="253"/>
      <c r="L3" s="253"/>
      <c r="M3" s="253"/>
      <c r="N3" s="253"/>
      <c r="O3" s="253"/>
      <c r="P3" s="253"/>
      <c r="Q3" s="253"/>
      <c r="R3" s="253"/>
      <c r="S3" s="253"/>
      <c r="T3" s="253"/>
      <c r="U3" s="253"/>
      <c r="V3" s="253"/>
      <c r="W3" s="252"/>
    </row>
    <row r="4" spans="2:23">
      <c r="B4" s="252"/>
      <c r="C4" s="253"/>
      <c r="D4" s="253"/>
      <c r="E4" s="253"/>
      <c r="F4" s="253"/>
      <c r="G4" s="253"/>
      <c r="H4" s="253"/>
      <c r="I4" s="253"/>
      <c r="J4" s="253"/>
      <c r="K4" s="253"/>
      <c r="L4" s="253"/>
      <c r="M4" s="253"/>
      <c r="N4" s="253"/>
      <c r="O4" s="253"/>
      <c r="P4" s="253"/>
      <c r="Q4" s="253"/>
      <c r="R4" s="253"/>
      <c r="S4" s="253"/>
      <c r="T4" s="253"/>
      <c r="U4" s="253"/>
      <c r="V4" s="253"/>
      <c r="W4" s="252"/>
    </row>
    <row r="5" spans="2:23">
      <c r="B5" s="252"/>
      <c r="C5" s="253"/>
      <c r="D5" s="253"/>
      <c r="E5" s="253"/>
      <c r="F5" s="253"/>
      <c r="G5" s="253"/>
      <c r="H5" s="253"/>
      <c r="I5" s="253"/>
      <c r="J5" s="253"/>
      <c r="K5" s="253"/>
      <c r="L5" s="253"/>
      <c r="M5" s="253"/>
      <c r="N5" s="253"/>
      <c r="O5" s="253"/>
      <c r="P5" s="253"/>
      <c r="Q5" s="253"/>
      <c r="R5" s="253"/>
      <c r="S5" s="253"/>
      <c r="T5" s="253"/>
      <c r="U5" s="253"/>
      <c r="V5" s="253"/>
      <c r="W5" s="252"/>
    </row>
    <row r="6" spans="2:23">
      <c r="B6" s="252"/>
      <c r="C6" s="253"/>
      <c r="D6" s="253"/>
      <c r="E6" s="253"/>
      <c r="F6" s="253"/>
      <c r="G6" s="253"/>
      <c r="H6" s="253"/>
      <c r="I6" s="253"/>
      <c r="J6" s="253"/>
      <c r="K6" s="253"/>
      <c r="L6" s="253"/>
      <c r="M6" s="253"/>
      <c r="N6" s="253"/>
      <c r="O6" s="253"/>
      <c r="P6" s="253"/>
      <c r="Q6" s="253"/>
      <c r="R6" s="253"/>
      <c r="S6" s="253"/>
      <c r="T6" s="253"/>
      <c r="U6" s="253"/>
      <c r="V6" s="253"/>
      <c r="W6" s="252"/>
    </row>
    <row r="7" spans="2:23">
      <c r="B7" s="252"/>
      <c r="C7" s="253"/>
      <c r="D7" s="253"/>
      <c r="E7" s="253"/>
      <c r="F7" s="253"/>
      <c r="G7" s="253"/>
      <c r="H7" s="253"/>
      <c r="I7" s="253"/>
      <c r="J7" s="253"/>
      <c r="K7" s="253"/>
      <c r="L7" s="253"/>
      <c r="M7" s="253"/>
      <c r="N7" s="253"/>
      <c r="O7" s="253"/>
      <c r="P7" s="253"/>
      <c r="Q7" s="253"/>
      <c r="R7" s="253"/>
      <c r="S7" s="253"/>
      <c r="T7" s="253"/>
      <c r="U7" s="253"/>
      <c r="V7" s="253"/>
      <c r="W7" s="252"/>
    </row>
    <row r="8" spans="2:23">
      <c r="B8" s="252"/>
      <c r="C8" s="253"/>
      <c r="D8" s="253"/>
      <c r="E8" s="253"/>
      <c r="F8" s="253"/>
      <c r="G8" s="253"/>
      <c r="H8" s="253"/>
      <c r="I8" s="253"/>
      <c r="J8" s="253"/>
      <c r="K8" s="253"/>
      <c r="L8" s="253"/>
      <c r="M8" s="253"/>
      <c r="N8" s="253"/>
      <c r="O8" s="253"/>
      <c r="P8" s="253"/>
      <c r="Q8" s="253"/>
      <c r="R8" s="253"/>
      <c r="S8" s="253"/>
      <c r="T8" s="253"/>
      <c r="U8" s="253"/>
      <c r="V8" s="253"/>
      <c r="W8" s="252"/>
    </row>
    <row r="9" spans="2:23">
      <c r="B9" s="252"/>
      <c r="C9" s="253"/>
      <c r="D9" s="253"/>
      <c r="E9" s="253"/>
      <c r="F9" s="253"/>
      <c r="G9" s="253"/>
      <c r="H9" s="253"/>
      <c r="I9" s="253"/>
      <c r="J9" s="253"/>
      <c r="K9" s="253"/>
      <c r="L9" s="253"/>
      <c r="M9" s="253"/>
      <c r="N9" s="253"/>
      <c r="O9" s="253"/>
      <c r="P9" s="253"/>
      <c r="Q9" s="253"/>
      <c r="R9" s="253"/>
      <c r="S9" s="253"/>
      <c r="T9" s="253"/>
      <c r="U9" s="253"/>
      <c r="V9" s="253"/>
      <c r="W9" s="252"/>
    </row>
    <row r="10" spans="2:23">
      <c r="B10" s="252"/>
      <c r="C10" s="252"/>
      <c r="D10" s="252"/>
      <c r="E10" s="252"/>
      <c r="F10" s="252"/>
      <c r="G10" s="252"/>
      <c r="H10" s="252"/>
      <c r="I10" s="252"/>
      <c r="J10" s="252"/>
      <c r="K10" s="252"/>
      <c r="L10" s="252"/>
      <c r="M10" s="252"/>
      <c r="N10" s="252"/>
      <c r="O10" s="252"/>
      <c r="P10" s="252"/>
      <c r="Q10" s="252"/>
      <c r="R10" s="252"/>
      <c r="S10" s="252"/>
      <c r="T10" s="252"/>
      <c r="U10" s="252"/>
      <c r="V10" s="252"/>
      <c r="W10" s="252"/>
    </row>
    <row r="11" spans="2:23">
      <c r="B11" s="254"/>
      <c r="C11" s="254"/>
      <c r="D11" s="254"/>
      <c r="E11" s="254"/>
      <c r="F11" s="254"/>
      <c r="G11" s="254"/>
      <c r="H11" s="254"/>
      <c r="I11" s="254"/>
      <c r="J11" s="254"/>
      <c r="K11" s="254"/>
      <c r="L11" s="254"/>
      <c r="M11" s="254"/>
      <c r="N11" s="254"/>
      <c r="O11" s="254"/>
      <c r="P11" s="254"/>
      <c r="Q11" s="254"/>
      <c r="R11" s="254"/>
      <c r="S11" s="254"/>
      <c r="T11" s="254"/>
      <c r="U11" s="254"/>
      <c r="V11" s="254"/>
      <c r="W11" s="254"/>
    </row>
    <row r="12" spans="2:23">
      <c r="B12" s="254"/>
      <c r="C12" s="254"/>
      <c r="D12" s="254"/>
      <c r="E12" s="254"/>
      <c r="F12" s="254"/>
      <c r="G12" s="254"/>
      <c r="H12" s="254"/>
      <c r="I12" s="254"/>
      <c r="J12" s="254"/>
      <c r="K12" s="254"/>
      <c r="L12" s="254"/>
      <c r="M12" s="254"/>
      <c r="N12" s="254"/>
      <c r="O12" s="254"/>
      <c r="P12" s="254"/>
      <c r="Q12" s="254"/>
      <c r="R12" s="254"/>
      <c r="S12" s="254"/>
      <c r="T12" s="254"/>
      <c r="U12" s="254"/>
      <c r="V12" s="254"/>
      <c r="W12" s="254"/>
    </row>
    <row r="13" spans="2:23">
      <c r="B13" s="254"/>
      <c r="C13" s="254"/>
      <c r="D13" s="254"/>
      <c r="E13" s="254"/>
      <c r="F13" s="254"/>
      <c r="G13" s="254"/>
      <c r="H13" s="254"/>
      <c r="I13" s="254"/>
      <c r="J13" s="254"/>
      <c r="K13" s="254"/>
      <c r="L13" s="254"/>
      <c r="M13" s="254"/>
      <c r="N13" s="254"/>
      <c r="O13" s="254"/>
      <c r="P13" s="254"/>
      <c r="Q13" s="254"/>
      <c r="R13" s="254"/>
      <c r="S13" s="254"/>
      <c r="T13" s="254"/>
      <c r="U13" s="254"/>
      <c r="V13" s="254"/>
      <c r="W13" s="254"/>
    </row>
    <row r="14" spans="2:23">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8">
      <c r="B15" s="8" t="s">
        <v>90</v>
      </c>
      <c r="C15" s="7">
        <v>2014</v>
      </c>
      <c r="K15" s="228" t="s">
        <v>224</v>
      </c>
      <c r="L15" s="228"/>
      <c r="M15" s="228"/>
      <c r="N15" s="228"/>
      <c r="O15" s="228"/>
      <c r="P15" s="228"/>
      <c r="Q15" s="228"/>
      <c r="R15" s="228"/>
      <c r="S15" s="228"/>
      <c r="T15" s="228"/>
    </row>
    <row r="16" spans="2:23" ht="23.8">
      <c r="B16" s="8" t="s">
        <v>26</v>
      </c>
      <c r="C16" s="7" t="s">
        <v>99</v>
      </c>
      <c r="K16" s="228" t="s">
        <v>225</v>
      </c>
      <c r="L16" s="228"/>
      <c r="M16" s="228"/>
      <c r="N16" s="228"/>
      <c r="O16" s="228"/>
      <c r="P16" s="228"/>
      <c r="Q16" s="228"/>
      <c r="R16" s="228"/>
      <c r="S16" s="228"/>
      <c r="T16" s="228"/>
    </row>
    <row r="17" spans="1:27">
      <c r="B17" s="8" t="s">
        <v>27</v>
      </c>
      <c r="C17" s="120">
        <v>41809</v>
      </c>
      <c r="D17" t="s">
        <v>35</v>
      </c>
    </row>
    <row r="18" spans="1:27">
      <c r="B18" s="8"/>
    </row>
    <row r="19" spans="1:27" ht="19.05" customHeight="1">
      <c r="B19" s="8" t="s">
        <v>15</v>
      </c>
      <c r="C19" s="199">
        <f>COUNT(A33:A57)</f>
        <v>10</v>
      </c>
      <c r="D19" s="240"/>
      <c r="E19" s="240" t="s">
        <v>37</v>
      </c>
      <c r="J19" s="226"/>
      <c r="K19" s="233"/>
      <c r="L19" s="233"/>
      <c r="M19" s="233"/>
    </row>
    <row r="20" spans="1:27">
      <c r="B20" s="8" t="s">
        <v>29</v>
      </c>
      <c r="C20" s="7">
        <v>2</v>
      </c>
      <c r="D20" s="242" t="s">
        <v>233</v>
      </c>
      <c r="E20" s="208"/>
      <c r="K20" s="233"/>
      <c r="L20" s="233"/>
      <c r="M20" s="233"/>
    </row>
    <row r="21" spans="1:27">
      <c r="B21" s="8" t="s">
        <v>29</v>
      </c>
      <c r="C21" s="7">
        <v>5</v>
      </c>
      <c r="D21" s="238" t="s">
        <v>237</v>
      </c>
      <c r="E21" s="208"/>
      <c r="K21" s="233"/>
      <c r="L21" s="233"/>
      <c r="M21" s="233"/>
    </row>
    <row r="22" spans="1:27">
      <c r="B22" s="8" t="s">
        <v>29</v>
      </c>
      <c r="C22" s="7"/>
      <c r="D22" s="238"/>
    </row>
    <row r="23" spans="1:27">
      <c r="B23" s="8" t="s">
        <v>29</v>
      </c>
      <c r="C23" s="7"/>
    </row>
    <row r="24" spans="1:27">
      <c r="B24" s="8" t="s">
        <v>29</v>
      </c>
      <c r="C24" s="7"/>
    </row>
    <row r="25" spans="1:27">
      <c r="B25" s="8" t="s">
        <v>29</v>
      </c>
      <c r="C25" s="7" t="s">
        <v>102</v>
      </c>
      <c r="D25" t="s">
        <v>101</v>
      </c>
    </row>
    <row r="26" spans="1:27">
      <c r="C26" s="10"/>
    </row>
    <row r="27" spans="1:27" ht="23.1">
      <c r="B27" s="8" t="s">
        <v>3</v>
      </c>
      <c r="C27" s="10">
        <f>COUNT(D62:U62)</f>
        <v>14</v>
      </c>
      <c r="D27" t="s">
        <v>36</v>
      </c>
      <c r="E27" t="s">
        <v>37</v>
      </c>
      <c r="K27" s="257" t="str">
        <f>IF(COUNTA(AC66:AC90),"REMEMBER TO CLEAR AC62:AC86 manual tie break next week","")</f>
        <v/>
      </c>
      <c r="L27" s="258"/>
      <c r="M27" s="258"/>
      <c r="N27" s="258"/>
      <c r="O27" s="258"/>
      <c r="P27" s="258"/>
      <c r="Q27" s="258"/>
      <c r="R27" s="258"/>
      <c r="S27" s="258"/>
      <c r="T27" s="258"/>
      <c r="U27" s="258"/>
      <c r="V27" s="258"/>
      <c r="W27" s="258"/>
      <c r="X27" s="258"/>
      <c r="Y27" s="258"/>
      <c r="Z27" s="258"/>
      <c r="AA27" s="258"/>
    </row>
    <row r="28" spans="1:27">
      <c r="B28" s="8" t="s">
        <v>23</v>
      </c>
      <c r="C28" s="1">
        <f>IF(Races_Sailed&gt;6,1,0)</f>
        <v>1</v>
      </c>
      <c r="D28" t="s">
        <v>36</v>
      </c>
      <c r="E28" t="s">
        <v>37</v>
      </c>
    </row>
    <row r="29" spans="1:27" ht="13.6" thickBot="1">
      <c r="B29" s="8" t="s">
        <v>87</v>
      </c>
      <c r="C29" s="124" t="s">
        <v>89</v>
      </c>
    </row>
    <row r="30" spans="1:27">
      <c r="D30" s="69" t="s">
        <v>17</v>
      </c>
      <c r="E30" s="70"/>
      <c r="F30" s="70"/>
      <c r="G30" s="69" t="s">
        <v>18</v>
      </c>
      <c r="H30" s="70"/>
      <c r="I30" s="77"/>
      <c r="J30" s="70" t="s">
        <v>19</v>
      </c>
      <c r="K30" s="70"/>
      <c r="L30" s="70"/>
      <c r="M30" s="69" t="s">
        <v>20</v>
      </c>
      <c r="N30" s="70"/>
      <c r="O30" s="77"/>
      <c r="P30" s="70" t="s">
        <v>21</v>
      </c>
      <c r="Q30" s="70"/>
      <c r="R30" s="70"/>
      <c r="S30" s="78" t="s">
        <v>22</v>
      </c>
      <c r="T30" s="71"/>
      <c r="U30" s="72"/>
    </row>
    <row r="31" spans="1:27" ht="14.3" thickBot="1">
      <c r="A31" s="132"/>
      <c r="B31" s="131"/>
      <c r="C31" s="1"/>
      <c r="D31" s="73">
        <v>1</v>
      </c>
      <c r="E31" s="58">
        <v>2</v>
      </c>
      <c r="F31" s="58">
        <v>3</v>
      </c>
      <c r="G31" s="73">
        <v>1</v>
      </c>
      <c r="H31" s="58">
        <v>2</v>
      </c>
      <c r="I31" s="74">
        <v>3</v>
      </c>
      <c r="J31" s="58">
        <v>1</v>
      </c>
      <c r="K31" s="58">
        <v>2</v>
      </c>
      <c r="L31" s="58">
        <v>3</v>
      </c>
      <c r="M31" s="73">
        <v>1</v>
      </c>
      <c r="N31" s="58">
        <v>2</v>
      </c>
      <c r="O31" s="74">
        <v>3</v>
      </c>
      <c r="P31" s="58">
        <v>1</v>
      </c>
      <c r="Q31" s="58">
        <v>2</v>
      </c>
      <c r="R31" s="58">
        <v>3</v>
      </c>
      <c r="S31" s="73">
        <v>1</v>
      </c>
      <c r="T31" s="58">
        <v>2</v>
      </c>
      <c r="U31" s="74">
        <v>3</v>
      </c>
      <c r="V31" s="1"/>
      <c r="W31" s="1"/>
    </row>
    <row r="32" spans="1:27" ht="13.6" thickBot="1">
      <c r="A32" s="91" t="s">
        <v>75</v>
      </c>
      <c r="B32" s="92" t="s">
        <v>74</v>
      </c>
      <c r="C32" s="92" t="s">
        <v>76</v>
      </c>
      <c r="D32" s="125">
        <f>C17</f>
        <v>41809</v>
      </c>
      <c r="E32" s="126">
        <f>D32</f>
        <v>41809</v>
      </c>
      <c r="F32" s="127">
        <f>E32</f>
        <v>41809</v>
      </c>
      <c r="G32" s="128">
        <f>F32+7</f>
        <v>41816</v>
      </c>
      <c r="H32" s="126">
        <f>G32</f>
        <v>41816</v>
      </c>
      <c r="I32" s="129">
        <f>H32</f>
        <v>41816</v>
      </c>
      <c r="J32" s="125">
        <v>41830</v>
      </c>
      <c r="K32" s="126">
        <f>J32</f>
        <v>41830</v>
      </c>
      <c r="L32" s="127">
        <f>K32</f>
        <v>41830</v>
      </c>
      <c r="M32" s="125">
        <f>J32+7</f>
        <v>41837</v>
      </c>
      <c r="N32" s="126">
        <f>M32</f>
        <v>41837</v>
      </c>
      <c r="O32" s="127">
        <f>N32</f>
        <v>41837</v>
      </c>
      <c r="P32" s="125">
        <f>M32+7</f>
        <v>41844</v>
      </c>
      <c r="Q32" s="126">
        <f>P32</f>
        <v>41844</v>
      </c>
      <c r="R32" s="127">
        <f>Q32</f>
        <v>41844</v>
      </c>
      <c r="S32" s="125">
        <f>P32+7</f>
        <v>41851</v>
      </c>
      <c r="T32" s="126">
        <f>S32</f>
        <v>41851</v>
      </c>
      <c r="U32" s="127">
        <f>T32</f>
        <v>41851</v>
      </c>
      <c r="V32" s="1"/>
      <c r="W32" s="1"/>
    </row>
    <row r="33" spans="1:25" ht="13.6" thickBot="1">
      <c r="A33" s="87">
        <v>484</v>
      </c>
      <c r="B33" s="81" t="s">
        <v>13</v>
      </c>
      <c r="C33" s="82" t="s">
        <v>94</v>
      </c>
      <c r="D33" s="60" t="str">
        <f>IF(AND(COUNT($A33),'from RC summer'!B$6&gt;0),IFERROR(MATCH($A33,'from RC summer'!B$7:B$24,0),"dnc"),"")</f>
        <v>dnc</v>
      </c>
      <c r="E33" s="60" t="str">
        <f>IF(AND(COUNT($A33),'from RC summer'!C$6&gt;0),IFERROR(MATCH($A33,'from RC summer'!C$7:C$24,0),"dnc"),"")</f>
        <v>dnc</v>
      </c>
      <c r="F33" s="60" t="str">
        <f>IF(AND(COUNT($A33),'from RC summer'!D$6&gt;0),IFERROR(MATCH($A33,'from RC summer'!D$7:D$24,0),"dnc"),"")</f>
        <v>dnc</v>
      </c>
      <c r="G33" s="60" t="s">
        <v>234</v>
      </c>
      <c r="H33" s="60" t="str">
        <f>IF(AND(COUNT($A33),'from RC summer'!F$6&gt;0),IFERROR(MATCH($A33,'from RC summer'!F$7:F$24,0),"dnc"),"")</f>
        <v/>
      </c>
      <c r="I33" s="60" t="str">
        <f>IF(AND(COUNT($A33),'from RC summer'!G$6&gt;0),IFERROR(MATCH($A33,'from RC summer'!G$7:G$24,0),"dnc"),"")</f>
        <v/>
      </c>
      <c r="J33" s="60">
        <f>IF(AND(COUNT($A33),'from RC summer'!H$6&gt;0),IFERROR(MATCH($A33,'from RC summer'!H$7:H$24,0),"dnc"),"")</f>
        <v>4</v>
      </c>
      <c r="K33" s="60">
        <f>IF(AND(COUNT($A33),'from RC summer'!I$6&gt;0),IFERROR(MATCH($A33,'from RC summer'!I$7:I$24,0),"dnc"),"")</f>
        <v>4</v>
      </c>
      <c r="L33" s="60" t="str">
        <f>IF(AND(COUNT($A33),'from RC summer'!J$6&gt;0),IFERROR(MATCH($A33,'from RC summer'!J$7:J$24,0),"dnc"),"")</f>
        <v/>
      </c>
      <c r="M33" s="60" t="str">
        <f>IF(AND(COUNT($A33),'from RC summer'!K$6&gt;0),IFERROR(MATCH($A33,'from RC summer'!K$7:K$24,0),"dnc"),"")</f>
        <v>dnc</v>
      </c>
      <c r="N33" s="60">
        <f>IF(AND(COUNT($A33),'from RC summer'!L$6&gt;0),IFERROR(MATCH($A33,'from RC summer'!L$7:L$24,0),"dnc"),"")</f>
        <v>6</v>
      </c>
      <c r="O33" s="60">
        <f>IF(AND(COUNT($A33),'from RC summer'!M$6&gt;0),IFERROR(MATCH($A33,'from RC summer'!M$7:M$24,0),"dnc"),"")</f>
        <v>6</v>
      </c>
      <c r="P33" s="60">
        <f>IF(AND(COUNT($A33),'from RC summer'!N$6&gt;0),IFERROR(MATCH($A33,'from RC summer'!N$7:N$24,0),"dnc"),"")</f>
        <v>8</v>
      </c>
      <c r="Q33" s="60" t="str">
        <f>IF(AND(COUNT($A33),'from RC summer'!O$6&gt;0),IFERROR(MATCH($A33,'from RC summer'!O$7:O$24,0),"dnc"),"")</f>
        <v>dnc</v>
      </c>
      <c r="R33" s="60" t="str">
        <f>IF(AND(COUNT($A33),'from RC summer'!P$6&gt;0),IFERROR(MATCH($A33,'from RC summer'!P$7:P$24,0),"dnc"),"")</f>
        <v>dnc</v>
      </c>
      <c r="S33" s="60">
        <f>IF(AND(COUNT($A33),'from RC summer'!Q$6&gt;0),IFERROR(MATCH($A33,'from RC summer'!Q$7:Q$24,0),"dnc"),"")</f>
        <v>8</v>
      </c>
      <c r="T33" s="60">
        <f>IF(AND(COUNT($A33),'from RC summer'!R$6&gt;0),IFERROR(MATCH($A33,'from RC summer'!R$7:R$24,0),"dnc"),"")</f>
        <v>4</v>
      </c>
      <c r="U33" s="60" t="str">
        <f>IF(AND(COUNT($A33),'from RC summer'!S$6&gt;0),IFERROR(MATCH($A33,'from RC summer'!S$7:S$24,0),"dnc"),"")</f>
        <v/>
      </c>
      <c r="V33" t="str">
        <f t="shared" ref="V33:V51" si="0">IF(B33=0,"",B33)</f>
        <v>Jolly Mon</v>
      </c>
      <c r="Y33">
        <v>1</v>
      </c>
    </row>
    <row r="34" spans="1:25" ht="13.6" thickBot="1">
      <c r="A34" s="87">
        <v>485</v>
      </c>
      <c r="B34" s="81" t="s">
        <v>12</v>
      </c>
      <c r="C34" s="82" t="s">
        <v>220</v>
      </c>
      <c r="D34" s="60">
        <f>IF(AND(COUNT($A34),'from RC summer'!B$6&gt;0),IFERROR(MATCH($A34,'from RC summer'!B$7:B$24,0),"dnc"),"")</f>
        <v>1</v>
      </c>
      <c r="E34" s="60">
        <f>IF(AND(COUNT($A34),'from RC summer'!C$6&gt;0),IFERROR(MATCH($A34,'from RC summer'!C$7:C$24,0),"dnc"),"")</f>
        <v>3</v>
      </c>
      <c r="F34" s="60">
        <f>IF(AND(COUNT($A34),'from RC summer'!D$6&gt;0),IFERROR(MATCH($A34,'from RC summer'!D$7:D$24,0),"dnc"),"")</f>
        <v>2</v>
      </c>
      <c r="G34" s="60">
        <f>IF(AND(COUNT($A34),'from RC summer'!E$6&gt;0),IFERROR(MATCH($A34,'from RC summer'!E$7:E$24,0),"dnc"),"")</f>
        <v>4</v>
      </c>
      <c r="H34" s="60" t="str">
        <f>IF(AND(COUNT($A34),'from RC summer'!F$6&gt;0),IFERROR(MATCH($A34,'from RC summer'!F$7:F$24,0),"dnc"),"")</f>
        <v/>
      </c>
      <c r="I34" s="60" t="str">
        <f>IF(AND(COUNT($A34),'from RC summer'!G$6&gt;0),IFERROR(MATCH($A34,'from RC summer'!G$7:G$24,0),"dnc"),"")</f>
        <v/>
      </c>
      <c r="J34" s="60">
        <f>IF(AND(COUNT($A34),'from RC summer'!H$6&gt;0),IFERROR(MATCH($A34,'from RC summer'!H$7:H$24,0),"dnc"),"")</f>
        <v>1</v>
      </c>
      <c r="K34" s="60">
        <f>IF(AND(COUNT($A34),'from RC summer'!I$6&gt;0),IFERROR(MATCH($A34,'from RC summer'!I$7:I$24,0),"dnc"),"")</f>
        <v>6</v>
      </c>
      <c r="L34" s="60" t="str">
        <f>IF(AND(COUNT($A34),'from RC summer'!J$6&gt;0),IFERROR(MATCH($A34,'from RC summer'!J$7:J$24,0),"dnc"),"")</f>
        <v/>
      </c>
      <c r="M34" s="60">
        <f>IF(AND(COUNT($A34),'from RC summer'!K$6&gt;0),IFERROR(MATCH($A34,'from RC summer'!K$7:K$24,0),"dnc"),"")</f>
        <v>1</v>
      </c>
      <c r="N34" s="60">
        <f>IF(AND(COUNT($A34),'from RC summer'!L$6&gt;0),IFERROR(MATCH($A34,'from RC summer'!L$7:L$24,0),"dnc"),"")</f>
        <v>5</v>
      </c>
      <c r="O34" s="60">
        <f>IF(AND(COUNT($A34),'from RC summer'!M$6&gt;0),IFERROR(MATCH($A34,'from RC summer'!M$7:M$24,0),"dnc"),"")</f>
        <v>4</v>
      </c>
      <c r="P34" s="60">
        <f>IF(AND(COUNT($A34),'from RC summer'!N$6&gt;0),IFERROR(MATCH($A34,'from RC summer'!N$7:N$24,0),"dnc"),"")</f>
        <v>3</v>
      </c>
      <c r="Q34" s="60">
        <f>IF(AND(COUNT($A34),'from RC summer'!O$6&gt;0),IFERROR(MATCH($A34,'from RC summer'!O$7:O$24,0),"dnc"),"")</f>
        <v>5</v>
      </c>
      <c r="R34" s="60">
        <f>IF(AND(COUNT($A34),'from RC summer'!P$6&gt;0),IFERROR(MATCH($A34,'from RC summer'!P$7:P$24,0),"dnc"),"")</f>
        <v>6</v>
      </c>
      <c r="S34" s="60">
        <f>IF(AND(COUNT($A34),'from RC summer'!Q$6&gt;0),IFERROR(MATCH($A34,'from RC summer'!Q$7:Q$24,0),"dnc"),"")</f>
        <v>1</v>
      </c>
      <c r="T34" s="60">
        <f>IF(AND(COUNT($A34),'from RC summer'!R$6&gt;0),IFERROR(MATCH($A34,'from RC summer'!R$7:R$24,0),"dnc"),"")</f>
        <v>1</v>
      </c>
      <c r="U34" s="60" t="str">
        <f>IF(AND(COUNT($A34),'from RC summer'!S$6&gt;0),IFERROR(MATCH($A34,'from RC summer'!S$7:S$24,0),"dnc"),"")</f>
        <v/>
      </c>
      <c r="V34" t="str">
        <f t="shared" si="0"/>
        <v>Argo III</v>
      </c>
      <c r="Y34">
        <f>Y33+1</f>
        <v>2</v>
      </c>
    </row>
    <row r="35" spans="1:25" ht="13.6" thickBot="1">
      <c r="A35" s="87">
        <v>588</v>
      </c>
      <c r="B35" s="81" t="s">
        <v>30</v>
      </c>
      <c r="C35" s="82" t="s">
        <v>235</v>
      </c>
      <c r="D35" s="60">
        <f>IF(AND(COUNT($A35),'from RC summer'!B$6&gt;0),IFERROR(MATCH($A35,'from RC summer'!B$7:B$24,0),"dnc"),"")</f>
        <v>2</v>
      </c>
      <c r="E35" s="60">
        <f>IF(AND(COUNT($A35),'from RC summer'!C$6&gt;0),IFERROR(MATCH($A35,'from RC summer'!C$7:C$24,0),"dnc"),"")</f>
        <v>4</v>
      </c>
      <c r="F35" s="60">
        <f>IF(AND(COUNT($A35),'from RC summer'!D$6&gt;0),IFERROR(MATCH($A35,'from RC summer'!D$7:D$24,0),"dnc"),"")</f>
        <v>5</v>
      </c>
      <c r="G35" s="60" t="str">
        <f>IF(AND(COUNT($A35),'from RC summer'!E$6&gt;0),IFERROR(MATCH($A35,'from RC summer'!E$7:E$24,0),"dnc"),"")</f>
        <v>dnc</v>
      </c>
      <c r="H35" s="60" t="str">
        <f>IF(AND(COUNT($A35),'from RC summer'!F$6&gt;0),IFERROR(MATCH($A35,'from RC summer'!F$7:F$24,0),"dnc"),"")</f>
        <v/>
      </c>
      <c r="I35" s="60" t="str">
        <f>IF(AND(COUNT($A35),'from RC summer'!G$6&gt;0),IFERROR(MATCH($A35,'from RC summer'!G$7:G$24,0),"dnc"),"")</f>
        <v/>
      </c>
      <c r="J35" s="60">
        <f>IF(AND(COUNT($A35),'from RC summer'!H$6&gt;0),IFERROR(MATCH($A35,'from RC summer'!H$7:H$24,0),"dnc"),"")</f>
        <v>7</v>
      </c>
      <c r="K35" s="60">
        <f>IF(AND(COUNT($A35),'from RC summer'!I$6&gt;0),IFERROR(MATCH($A35,'from RC summer'!I$7:I$24,0),"dnc"),"")</f>
        <v>8</v>
      </c>
      <c r="L35" s="60" t="str">
        <f>IF(AND(COUNT($A35),'from RC summer'!J$6&gt;0),IFERROR(MATCH($A35,'from RC summer'!J$7:J$24,0),"dnc"),"")</f>
        <v/>
      </c>
      <c r="M35" s="60">
        <f>IF(AND(COUNT($A35),'from RC summer'!K$6&gt;0),IFERROR(MATCH($A35,'from RC summer'!K$7:K$24,0),"dnc"),"")</f>
        <v>3</v>
      </c>
      <c r="N35" s="60">
        <f>IF(AND(COUNT($A35),'from RC summer'!L$6&gt;0),IFERROR(MATCH($A35,'from RC summer'!L$7:L$24,0),"dnc"),"")</f>
        <v>2</v>
      </c>
      <c r="O35" s="60">
        <f>IF(AND(COUNT($A35),'from RC summer'!M$6&gt;0),IFERROR(MATCH($A35,'from RC summer'!M$7:M$24,0),"dnc"),"")</f>
        <v>1</v>
      </c>
      <c r="P35" s="60">
        <f>IF(AND(COUNT($A35),'from RC summer'!N$6&gt;0),IFERROR(MATCH($A35,'from RC summer'!N$7:N$24,0),"dnc"),"")</f>
        <v>5</v>
      </c>
      <c r="Q35" s="60">
        <f>IF(AND(COUNT($A35),'from RC summer'!O$6&gt;0),IFERROR(MATCH($A35,'from RC summer'!O$7:O$24,0),"dnc"),"")</f>
        <v>1</v>
      </c>
      <c r="R35" s="60">
        <f>IF(AND(COUNT($A35),'from RC summer'!P$6&gt;0),IFERROR(MATCH($A35,'from RC summer'!P$7:P$24,0),"dnc"),"")</f>
        <v>1</v>
      </c>
      <c r="S35" s="60">
        <f>IF(AND(COUNT($A35),'from RC summer'!Q$6&gt;0),IFERROR(MATCH($A35,'from RC summer'!Q$7:Q$24,0),"dnc"),"")</f>
        <v>9</v>
      </c>
      <c r="T35" s="60">
        <f>IF(AND(COUNT($A35),'from RC summer'!R$6&gt;0),IFERROR(MATCH($A35,'from RC summer'!R$7:R$24,0),"dnc"),"")</f>
        <v>9</v>
      </c>
      <c r="U35" s="60" t="str">
        <f>IF(AND(COUNT($A35),'from RC summer'!S$6&gt;0),IFERROR(MATCH($A35,'from RC summer'!S$7:S$24,0),"dnc"),"")</f>
        <v/>
      </c>
      <c r="V35" t="str">
        <f t="shared" si="0"/>
        <v>Gallant Fox</v>
      </c>
      <c r="Y35">
        <f t="shared" ref="Y35:Y50" si="1">Y34+1</f>
        <v>3</v>
      </c>
    </row>
    <row r="36" spans="1:25" ht="13.6" thickBot="1">
      <c r="A36" s="87">
        <v>591</v>
      </c>
      <c r="B36" s="81" t="s">
        <v>199</v>
      </c>
      <c r="C36" s="82" t="s">
        <v>44</v>
      </c>
      <c r="D36" s="60">
        <f>IF(AND(COUNT($A36),'from RC summer'!B$6&gt;0),IFERROR(MATCH($A36,'from RC summer'!B$7:B$24,0),"dnc"),"")</f>
        <v>5</v>
      </c>
      <c r="E36" s="60">
        <f>IF(AND(COUNT($A36),'from RC summer'!C$6&gt;0),IFERROR(MATCH($A36,'from RC summer'!C$7:C$24,0),"dnc"),"")</f>
        <v>6</v>
      </c>
      <c r="F36" s="60">
        <f>IF(AND(COUNT($A36),'from RC summer'!D$6&gt;0),IFERROR(MATCH($A36,'from RC summer'!D$7:D$24,0),"dnc"),"")</f>
        <v>6</v>
      </c>
      <c r="G36" s="60">
        <f>IF(AND(COUNT($A36),'from RC summer'!E$6&gt;0),IFERROR(MATCH($A36,'from RC summer'!E$7:E$24,0),"dnc"),"")</f>
        <v>6</v>
      </c>
      <c r="H36" s="60" t="str">
        <f>IF(AND(COUNT($A36),'from RC summer'!F$6&gt;0),IFERROR(MATCH($A36,'from RC summer'!F$7:F$24,0),"dnc"),"")</f>
        <v/>
      </c>
      <c r="I36" s="60" t="str">
        <f>IF(AND(COUNT($A36),'from RC summer'!G$6&gt;0),IFERROR(MATCH($A36,'from RC summer'!G$7:G$24,0),"dnc"),"")</f>
        <v/>
      </c>
      <c r="J36" s="60">
        <f>IF(AND(COUNT($A36),'from RC summer'!H$6&gt;0),IFERROR(MATCH($A36,'from RC summer'!H$7:H$24,0),"dnc"),"")</f>
        <v>6</v>
      </c>
      <c r="K36" s="60">
        <f>IF(AND(COUNT($A36),'from RC summer'!I$6&gt;0),IFERROR(MATCH($A36,'from RC summer'!I$7:I$24,0),"dnc"),"")</f>
        <v>5</v>
      </c>
      <c r="L36" s="60" t="str">
        <f>IF(AND(COUNT($A36),'from RC summer'!J$6&gt;0),IFERROR(MATCH($A36,'from RC summer'!J$7:J$24,0),"dnc"),"")</f>
        <v/>
      </c>
      <c r="M36" s="60">
        <f>IF(AND(COUNT($A36),'from RC summer'!K$6&gt;0),IFERROR(MATCH($A36,'from RC summer'!K$7:K$24,0),"dnc"),"")</f>
        <v>4</v>
      </c>
      <c r="N36" s="60">
        <f>IF(AND(COUNT($A36),'from RC summer'!L$6&gt;0),IFERROR(MATCH($A36,'from RC summer'!L$7:L$24,0),"dnc"),"")</f>
        <v>3</v>
      </c>
      <c r="O36" s="60">
        <f>IF(AND(COUNT($A36),'from RC summer'!M$6&gt;0),IFERROR(MATCH($A36,'from RC summer'!M$7:M$24,0),"dnc"),"")</f>
        <v>2</v>
      </c>
      <c r="P36" s="60">
        <f>IF(AND(COUNT($A36),'from RC summer'!N$6&gt;0),IFERROR(MATCH($A36,'from RC summer'!N$7:N$24,0),"dnc"),"")</f>
        <v>7</v>
      </c>
      <c r="Q36" s="60">
        <f>IF(AND(COUNT($A36),'from RC summer'!O$6&gt;0),IFERROR(MATCH($A36,'from RC summer'!O$7:O$24,0),"dnc"),"")</f>
        <v>8</v>
      </c>
      <c r="R36" s="60">
        <f>IF(AND(COUNT($A36),'from RC summer'!P$6&gt;0),IFERROR(MATCH($A36,'from RC summer'!P$7:P$24,0),"dnc"),"")</f>
        <v>9</v>
      </c>
      <c r="S36" s="60">
        <f>IF(AND(COUNT($A36),'from RC summer'!Q$6&gt;0),IFERROR(MATCH($A36,'from RC summer'!Q$7:Q$24,0),"dnc"),"")</f>
        <v>7</v>
      </c>
      <c r="T36" s="60">
        <f>IF(AND(COUNT($A36),'from RC summer'!R$6&gt;0),IFERROR(MATCH($A36,'from RC summer'!R$7:R$24,0),"dnc"),"")</f>
        <v>7</v>
      </c>
      <c r="U36" s="60" t="str">
        <f>IF(AND(COUNT($A36),'from RC summer'!S$6&gt;0),IFERROR(MATCH($A36,'from RC summer'!S$7:S$24,0),"dnc"),"")</f>
        <v/>
      </c>
      <c r="V36" t="str">
        <f t="shared" si="0"/>
        <v>Shamrock VI</v>
      </c>
      <c r="Y36">
        <f t="shared" si="1"/>
        <v>4</v>
      </c>
    </row>
    <row r="37" spans="1:25" ht="13.6" thickBot="1">
      <c r="A37" s="87">
        <v>667</v>
      </c>
      <c r="B37" s="79" t="s">
        <v>203</v>
      </c>
      <c r="C37" s="80" t="s">
        <v>223</v>
      </c>
      <c r="D37" s="60" t="s">
        <v>95</v>
      </c>
      <c r="E37" s="60">
        <f>IF(AND(COUNT($A37),'from RC summer'!C$6&gt;0),IFERROR(MATCH($A37,'from RC summer'!C$7:C$24,0),"dnc"),"")</f>
        <v>5</v>
      </c>
      <c r="F37" s="60">
        <f>IF(AND(COUNT($A37),'from RC summer'!D$6&gt;0),IFERROR(MATCH($A37,'from RC summer'!D$7:D$24,0),"dnc"),"")</f>
        <v>3</v>
      </c>
      <c r="G37" s="60">
        <f>IF(AND(COUNT($A37),'from RC summer'!E$6&gt;0),IFERROR(MATCH($A37,'from RC summer'!E$7:E$24,0),"dnc"),"")</f>
        <v>2</v>
      </c>
      <c r="H37" s="60" t="str">
        <f>IF(AND(COUNT($A37),'from RC summer'!F$6&gt;0),IFERROR(MATCH($A37,'from RC summer'!F$7:F$24,0),"dnc"),"")</f>
        <v/>
      </c>
      <c r="I37" s="60" t="str">
        <f>IF(AND(COUNT($A37),'from RC summer'!G$6&gt;0),IFERROR(MATCH($A37,'from RC summer'!G$7:G$24,0),"dnc"),"")</f>
        <v/>
      </c>
      <c r="J37" s="60">
        <f>IF(AND(COUNT($A37),'from RC summer'!H$6&gt;0),IFERROR(MATCH($A37,'from RC summer'!H$7:H$24,0),"dnc"),"")</f>
        <v>2</v>
      </c>
      <c r="K37" s="60">
        <f>IF(AND(COUNT($A37),'from RC summer'!I$6&gt;0),IFERROR(MATCH($A37,'from RC summer'!I$7:I$24,0),"dnc"),"")</f>
        <v>2</v>
      </c>
      <c r="L37" s="60" t="str">
        <f>IF(AND(COUNT($A37),'from RC summer'!J$6&gt;0),IFERROR(MATCH($A37,'from RC summer'!J$7:J$24,0),"dnc"),"")</f>
        <v/>
      </c>
      <c r="M37" s="60">
        <f>IF(AND(COUNT($A37),'from RC summer'!K$6&gt;0),IFERROR(MATCH($A37,'from RC summer'!K$7:K$24,0),"dnc"),"")</f>
        <v>5</v>
      </c>
      <c r="N37" s="60">
        <f>IF(AND(COUNT($A37),'from RC summer'!L$6&gt;0),IFERROR(MATCH($A37,'from RC summer'!L$7:L$24,0),"dnc"),"")</f>
        <v>1</v>
      </c>
      <c r="O37" s="60">
        <f>IF(AND(COUNT($A37),'from RC summer'!M$6&gt;0),IFERROR(MATCH($A37,'from RC summer'!M$7:M$24,0),"dnc"),"")</f>
        <v>5</v>
      </c>
      <c r="P37" s="60">
        <f>IF(AND(COUNT($A37),'from RC summer'!N$6&gt;0),IFERROR(MATCH($A37,'from RC summer'!N$7:N$24,0),"dnc"),"")</f>
        <v>6</v>
      </c>
      <c r="Q37" s="60">
        <f>IF(AND(COUNT($A37),'from RC summer'!O$6&gt;0),IFERROR(MATCH($A37,'from RC summer'!O$7:O$24,0),"dnc"),"")</f>
        <v>6</v>
      </c>
      <c r="R37" s="60">
        <f>IF(AND(COUNT($A37),'from RC summer'!P$6&gt;0),IFERROR(MATCH($A37,'from RC summer'!P$7:P$24,0),"dnc"),"")</f>
        <v>3</v>
      </c>
      <c r="S37" s="60">
        <f>IF(AND(COUNT($A37),'from RC summer'!Q$6&gt;0),IFERROR(MATCH($A37,'from RC summer'!Q$7:Q$24,0),"dnc"),"")</f>
        <v>4</v>
      </c>
      <c r="T37" s="60">
        <f>IF(AND(COUNT($A37),'from RC summer'!R$6&gt;0),IFERROR(MATCH($A37,'from RC summer'!R$7:R$24,0),"dnc"),"")</f>
        <v>2</v>
      </c>
      <c r="U37" s="60" t="str">
        <f>IF(AND(COUNT($A37),'from RC summer'!S$6&gt;0),IFERROR(MATCH($A37,'from RC summer'!S$7:S$24,0),"dnc"),"")</f>
        <v/>
      </c>
      <c r="V37" t="str">
        <f t="shared" si="0"/>
        <v>Pressure</v>
      </c>
      <c r="Y37">
        <f t="shared" si="1"/>
        <v>5</v>
      </c>
    </row>
    <row r="38" spans="1:25" ht="13.6" thickBot="1">
      <c r="A38" s="87">
        <v>1151</v>
      </c>
      <c r="B38" s="81" t="s">
        <v>57</v>
      </c>
      <c r="C38" s="82" t="s">
        <v>42</v>
      </c>
      <c r="D38" s="60">
        <f>IF(AND(COUNT($A38),'from RC summer'!B$6&gt;0),IFERROR(MATCH($A38,'from RC summer'!B$7:B$24,0),"dnc"),"")</f>
        <v>4</v>
      </c>
      <c r="E38" s="60">
        <f>IF(AND(COUNT($A38),'from RC summer'!C$6&gt;0),IFERROR(MATCH($A38,'from RC summer'!C$7:C$24,0),"dnc"),"")</f>
        <v>2</v>
      </c>
      <c r="F38" s="60">
        <f>IF(AND(COUNT($A38),'from RC summer'!D$6&gt;0),IFERROR(MATCH($A38,'from RC summer'!D$7:D$24,0),"dnc"),"")</f>
        <v>4</v>
      </c>
      <c r="G38" s="60">
        <f>IF(AND(COUNT($A38),'from RC summer'!E$6&gt;0),IFERROR(MATCH($A38,'from RC summer'!E$7:E$24,0),"dnc"),"")</f>
        <v>5</v>
      </c>
      <c r="H38" s="60" t="str">
        <f>IF(AND(COUNT($A38),'from RC summer'!F$6&gt;0),IFERROR(MATCH($A38,'from RC summer'!F$7:F$24,0),"dnc"),"")</f>
        <v/>
      </c>
      <c r="I38" s="60" t="str">
        <f>IF(AND(COUNT($A38),'from RC summer'!G$6&gt;0),IFERROR(MATCH($A38,'from RC summer'!G$7:G$24,0),"dnc"),"")</f>
        <v/>
      </c>
      <c r="J38" s="60" t="str">
        <f>IF(AND(COUNT($A38),'from RC summer'!H$6&gt;0),IFERROR(MATCH($A38,'from RC summer'!H$7:H$24,0),"dnc"),"")</f>
        <v>dnc</v>
      </c>
      <c r="K38" s="60" t="str">
        <f>IF(AND(COUNT($A38),'from RC summer'!I$6&gt;0),IFERROR(MATCH($A38,'from RC summer'!I$7:I$24,0),"dnc"),"")</f>
        <v>dnc</v>
      </c>
      <c r="L38" s="60" t="str">
        <f>IF(AND(COUNT($A38),'from RC summer'!J$6&gt;0),IFERROR(MATCH($A38,'from RC summer'!J$7:J$24,0),"dnc"),"")</f>
        <v/>
      </c>
      <c r="M38" s="60" t="s">
        <v>95</v>
      </c>
      <c r="N38" s="60" t="str">
        <f>IF(AND(COUNT($A38),'from RC summer'!L$6&gt;0),IFERROR(MATCH($A38,'from RC summer'!L$7:L$24,0),"dnc"),"")</f>
        <v>dnc</v>
      </c>
      <c r="O38" s="60" t="str">
        <f>IF(AND(COUNT($A38),'from RC summer'!M$6&gt;0),IFERROR(MATCH($A38,'from RC summer'!M$7:M$24,0),"dnc"),"")</f>
        <v>dnc</v>
      </c>
      <c r="P38" s="60">
        <f>IF(AND(COUNT($A38),'from RC summer'!N$6&gt;0),IFERROR(MATCH($A38,'from RC summer'!N$7:N$24,0),"dnc"),"")</f>
        <v>2</v>
      </c>
      <c r="Q38" s="60">
        <f>IF(AND(COUNT($A38),'from RC summer'!O$6&gt;0),IFERROR(MATCH($A38,'from RC summer'!O$7:O$24,0),"dnc"),"")</f>
        <v>2</v>
      </c>
      <c r="R38" s="60">
        <f>IF(AND(COUNT($A38),'from RC summer'!P$6&gt;0),IFERROR(MATCH($A38,'from RC summer'!P$7:P$24,0),"dnc"),"")</f>
        <v>5</v>
      </c>
      <c r="S38" s="60">
        <f>IF(AND(COUNT($A38),'from RC summer'!Q$6&gt;0),IFERROR(MATCH($A38,'from RC summer'!Q$7:Q$24,0),"dnc"),"")</f>
        <v>5</v>
      </c>
      <c r="T38" s="60">
        <f>IF(AND(COUNT($A38),'from RC summer'!R$6&gt;0),IFERROR(MATCH($A38,'from RC summer'!R$7:R$24,0),"dnc"),"")</f>
        <v>6</v>
      </c>
      <c r="U38" s="60" t="str">
        <f>IF(AND(COUNT($A38),'from RC summer'!S$6&gt;0),IFERROR(MATCH($A38,'from RC summer'!S$7:S$24,0),"dnc"),"")</f>
        <v/>
      </c>
      <c r="V38" t="str">
        <f t="shared" si="0"/>
        <v>FKA</v>
      </c>
      <c r="Y38">
        <f t="shared" si="1"/>
        <v>6</v>
      </c>
    </row>
    <row r="39" spans="1:25" ht="13.6" thickBot="1">
      <c r="A39" s="87">
        <v>1153</v>
      </c>
      <c r="B39" s="81" t="s">
        <v>226</v>
      </c>
      <c r="C39" s="82" t="s">
        <v>93</v>
      </c>
      <c r="D39" s="60">
        <f>IF(AND(COUNT($A39),'from RC summer'!B$6&gt;0),IFERROR(MATCH($A39,'from RC summer'!B$7:B$24,0),"dnc"),"")</f>
        <v>3</v>
      </c>
      <c r="E39" s="60">
        <f>IF(AND(COUNT($A39),'from RC summer'!C$6&gt;0),IFERROR(MATCH($A39,'from RC summer'!C$7:C$24,0),"dnc"),"")</f>
        <v>1</v>
      </c>
      <c r="F39" s="60">
        <f>IF(AND(COUNT($A39),'from RC summer'!D$6&gt;0),IFERROR(MATCH($A39,'from RC summer'!D$7:D$24,0),"dnc"),"")</f>
        <v>1</v>
      </c>
      <c r="G39" s="60">
        <f>IF(AND(COUNT($A39),'from RC summer'!E$6&gt;0),IFERROR(MATCH($A39,'from RC summer'!E$7:E$24,0),"dnc"),"")</f>
        <v>1</v>
      </c>
      <c r="H39" s="60" t="str">
        <f>IF(AND(COUNT($A39),'from RC summer'!F$6&gt;0),IFERROR(MATCH($A39,'from RC summer'!F$7:F$24,0),"dnc"),"")</f>
        <v/>
      </c>
      <c r="I39" s="60" t="str">
        <f>IF(AND(COUNT($A39),'from RC summer'!G$6&gt;0),IFERROR(MATCH($A39,'from RC summer'!G$7:G$24,0),"dnc"),"")</f>
        <v/>
      </c>
      <c r="J39" s="60">
        <f>IF(AND(COUNT($A39),'from RC summer'!H$6&gt;0),IFERROR(MATCH($A39,'from RC summer'!H$7:H$24,0),"dnc"),"")</f>
        <v>5</v>
      </c>
      <c r="K39" s="60">
        <f>IF(AND(COUNT($A39),'from RC summer'!I$6&gt;0),IFERROR(MATCH($A39,'from RC summer'!I$7:I$24,0),"dnc"),"")</f>
        <v>1</v>
      </c>
      <c r="L39" s="60" t="str">
        <f>IF(AND(COUNT($A39),'from RC summer'!J$6&gt;0),IFERROR(MATCH($A39,'from RC summer'!J$7:J$24,0),"dnc"),"")</f>
        <v/>
      </c>
      <c r="M39" s="60" t="str">
        <f>IF(AND(COUNT($A39),'from RC summer'!K$6&gt;0),IFERROR(MATCH($A39,'from RC summer'!K$7:K$24,0),"dnc"),"")</f>
        <v>dnc</v>
      </c>
      <c r="N39" s="60" t="str">
        <f>IF(AND(COUNT($A39),'from RC summer'!L$6&gt;0),IFERROR(MATCH($A39,'from RC summer'!L$7:L$24,0),"dnc"),"")</f>
        <v>dnc</v>
      </c>
      <c r="O39" s="60" t="str">
        <f>IF(AND(COUNT($A39),'from RC summer'!M$6&gt;0),IFERROR(MATCH($A39,'from RC summer'!M$7:M$24,0),"dnc"),"")</f>
        <v>dnc</v>
      </c>
      <c r="P39" s="60">
        <f>IF(AND(COUNT($A39),'from RC summer'!N$6&gt;0),IFERROR(MATCH($A39,'from RC summer'!N$7:N$24,0),"dnc"),"")</f>
        <v>1</v>
      </c>
      <c r="Q39" s="60">
        <f>IF(AND(COUNT($A39),'from RC summer'!O$6&gt;0),IFERROR(MATCH($A39,'from RC summer'!O$7:O$24,0),"dnc"),"")</f>
        <v>3</v>
      </c>
      <c r="R39" s="60">
        <f>IF(AND(COUNT($A39),'from RC summer'!P$6&gt;0),IFERROR(MATCH($A39,'from RC summer'!P$7:P$24,0),"dnc"),"")</f>
        <v>4</v>
      </c>
      <c r="S39" s="60">
        <f>IF(AND(COUNT($A39),'from RC summer'!Q$6&gt;0),IFERROR(MATCH($A39,'from RC summer'!Q$7:Q$24,0),"dnc"),"")</f>
        <v>2</v>
      </c>
      <c r="T39" s="60">
        <f>IF(AND(COUNT($A39),'from RC summer'!R$6&gt;0),IFERROR(MATCH($A39,'from RC summer'!R$7:R$24,0),"dnc"),"")</f>
        <v>5</v>
      </c>
      <c r="U39" s="60" t="str">
        <f>IF(AND(COUNT($A39),'from RC summer'!S$6&gt;0),IFERROR(MATCH($A39,'from RC summer'!S$7:S$24,0),"dnc"),"")</f>
        <v/>
      </c>
      <c r="V39" t="str">
        <f t="shared" si="0"/>
        <v>More Gostosa</v>
      </c>
      <c r="Y39">
        <f t="shared" si="1"/>
        <v>7</v>
      </c>
    </row>
    <row r="40" spans="1:25" ht="13.6" thickBot="1">
      <c r="A40" s="87">
        <v>584</v>
      </c>
      <c r="B40" s="81" t="s">
        <v>198</v>
      </c>
      <c r="C40" s="82" t="s">
        <v>38</v>
      </c>
      <c r="D40" s="60" t="str">
        <f>IF(AND(COUNT($A40),'from RC summer'!B$6&gt;0),IFERROR(MATCH($A40,'from RC summer'!B$7:B$24,0),"dnc"),"")</f>
        <v>dnc</v>
      </c>
      <c r="E40" s="60" t="str">
        <f>IF(AND(COUNT($A40),'from RC summer'!C$6&gt;0),IFERROR(MATCH($A40,'from RC summer'!C$7:C$24,0),"dnc"),"")</f>
        <v>dnc</v>
      </c>
      <c r="F40" s="60" t="str">
        <f>IF(AND(COUNT($A40),'from RC summer'!D$6&gt;0),IFERROR(MATCH($A40,'from RC summer'!D$7:D$24,0),"dnc"),"")</f>
        <v>dnc</v>
      </c>
      <c r="G40" s="60">
        <f>IF(AND(COUNT($A40),'from RC summer'!E$6&gt;0),IFERROR(MATCH($A40,'from RC summer'!E$7:E$24,0),"dnc"),"")</f>
        <v>3</v>
      </c>
      <c r="H40" s="60" t="str">
        <f>IF(AND(COUNT($A40),'from RC summer'!F$6&gt;0),IFERROR(MATCH($A40,'from RC summer'!F$7:F$24,0),"dnc"),"")</f>
        <v/>
      </c>
      <c r="I40" s="60" t="str">
        <f>IF(AND(COUNT($A40),'from RC summer'!G$6&gt;0),IFERROR(MATCH($A40,'from RC summer'!G$7:G$24,0),"dnc"),"")</f>
        <v/>
      </c>
      <c r="J40" s="60">
        <f>IF(AND(COUNT($A40),'from RC summer'!H$6&gt;0),IFERROR(MATCH($A40,'from RC summer'!H$7:H$24,0),"dnc"),"")</f>
        <v>3</v>
      </c>
      <c r="K40" s="60">
        <f>IF(AND(COUNT($A40),'from RC summer'!I$6&gt;0),IFERROR(MATCH($A40,'from RC summer'!I$7:I$24,0),"dnc"),"")</f>
        <v>3</v>
      </c>
      <c r="L40" s="60" t="str">
        <f>IF(AND(COUNT($A40),'from RC summer'!J$6&gt;0),IFERROR(MATCH($A40,'from RC summer'!J$7:J$24,0),"dnc"),"")</f>
        <v/>
      </c>
      <c r="M40" s="60">
        <f>IF(AND(COUNT($A40),'from RC summer'!K$6&gt;0),IFERROR(MATCH($A40,'from RC summer'!K$7:K$24,0),"dnc"),"")</f>
        <v>2</v>
      </c>
      <c r="N40" s="60">
        <f>IF(AND(COUNT($A40),'from RC summer'!L$6&gt;0),IFERROR(MATCH($A40,'from RC summer'!L$7:L$24,0),"dnc"),"")</f>
        <v>4</v>
      </c>
      <c r="O40" s="60">
        <f>IF(AND(COUNT($A40),'from RC summer'!M$6&gt;0),IFERROR(MATCH($A40,'from RC summer'!M$7:M$24,0),"dnc"),"")</f>
        <v>3</v>
      </c>
      <c r="P40" s="60">
        <f>IF(AND(COUNT($A40),'from RC summer'!N$6&gt;0),IFERROR(MATCH($A40,'from RC summer'!N$7:N$24,0),"dnc"),"")</f>
        <v>4</v>
      </c>
      <c r="Q40" s="60">
        <f>IF(AND(COUNT($A40),'from RC summer'!O$6&gt;0),IFERROR(MATCH($A40,'from RC summer'!O$7:O$24,0),"dnc"),"")</f>
        <v>4</v>
      </c>
      <c r="R40" s="60">
        <f>IF(AND(COUNT($A40),'from RC summer'!P$6&gt;0),IFERROR(MATCH($A40,'from RC summer'!P$7:P$24,0),"dnc"),"")</f>
        <v>2</v>
      </c>
      <c r="S40" s="60">
        <f>IF(AND(COUNT($A40),'from RC summer'!Q$6&gt;0),IFERROR(MATCH($A40,'from RC summer'!Q$7:Q$24,0),"dnc"),"")</f>
        <v>3</v>
      </c>
      <c r="T40" s="60">
        <f>IF(AND(COUNT($A40),'from RC summer'!R$6&gt;0),IFERROR(MATCH($A40,'from RC summer'!R$7:R$24,0),"dnc"),"")</f>
        <v>3</v>
      </c>
      <c r="U40" s="60" t="str">
        <f>IF(AND(COUNT($A40),'from RC summer'!S$6&gt;0),IFERROR(MATCH($A40,'from RC summer'!S$7:S$24,0),"dnc"),"")</f>
        <v/>
      </c>
      <c r="V40" t="str">
        <f t="shared" si="0"/>
        <v>He's Baaack!</v>
      </c>
      <c r="Y40">
        <f t="shared" si="1"/>
        <v>8</v>
      </c>
    </row>
    <row r="41" spans="1:25" ht="13.6" thickBot="1">
      <c r="A41" s="101">
        <v>175</v>
      </c>
      <c r="B41" s="101" t="s">
        <v>10</v>
      </c>
      <c r="C41" s="101" t="s">
        <v>41</v>
      </c>
      <c r="D41" s="60" t="str">
        <f>IF(AND(COUNT($A41),'from RC summer'!B$6&gt;0),IFERROR(MATCH($A41,'from RC summer'!B$7:B$24,0),"dnc"),"")</f>
        <v>dnc</v>
      </c>
      <c r="E41" s="60" t="str">
        <f>IF(AND(COUNT($A41),'from RC summer'!C$6&gt;0),IFERROR(MATCH($A41,'from RC summer'!C$7:C$24,0),"dnc"),"")</f>
        <v>dnc</v>
      </c>
      <c r="F41" s="60" t="str">
        <f>IF(AND(COUNT($A41),'from RC summer'!D$6&gt;0),IFERROR(MATCH($A41,'from RC summer'!D$7:D$24,0),"dnc"),"")</f>
        <v>dnc</v>
      </c>
      <c r="G41" s="60">
        <f>IF(AND(COUNT($A41),'from RC summer'!E$6&gt;0),IFERROR(MATCH($A41,'from RC summer'!E$7:E$24,0),"dnc"),"")</f>
        <v>7</v>
      </c>
      <c r="H41" s="60" t="str">
        <f>IF(AND(COUNT($A41),'from RC summer'!F$6&gt;0),IFERROR(MATCH($A41,'from RC summer'!F$7:F$24,0),"dnc"),"")</f>
        <v/>
      </c>
      <c r="I41" s="60" t="str">
        <f>IF(AND(COUNT($A41),'from RC summer'!G$6&gt;0),IFERROR(MATCH($A41,'from RC summer'!G$7:G$24,0),"dnc"),"")</f>
        <v/>
      </c>
      <c r="J41" s="60">
        <f>IF(AND(COUNT($A41),'from RC summer'!H$6&gt;0),IFERROR(MATCH($A41,'from RC summer'!H$7:H$24,0),"dnc"),"")</f>
        <v>8</v>
      </c>
      <c r="K41" s="60">
        <f>IF(AND(COUNT($A41),'from RC summer'!I$6&gt;0),IFERROR(MATCH($A41,'from RC summer'!I$7:I$24,0),"dnc"),"")</f>
        <v>7</v>
      </c>
      <c r="L41" s="60" t="str">
        <f>IF(AND(COUNT($A41),'from RC summer'!J$6&gt;0),IFERROR(MATCH($A41,'from RC summer'!J$7:J$24,0),"dnc"),"")</f>
        <v/>
      </c>
      <c r="M41" s="60" t="s">
        <v>95</v>
      </c>
      <c r="N41" s="60">
        <f>IF(AND(COUNT($A41),'from RC summer'!L$6&gt;0),IFERROR(MATCH($A41,'from RC summer'!L$7:L$24,0),"dnc"),"")</f>
        <v>7</v>
      </c>
      <c r="O41" s="60">
        <f>IF(AND(COUNT($A41),'from RC summer'!M$6&gt;0),IFERROR(MATCH($A41,'from RC summer'!M$7:M$24,0),"dnc"),"")</f>
        <v>7</v>
      </c>
      <c r="P41" s="60">
        <f>IF(AND(COUNT($A41),'from RC summer'!N$6&gt;0),IFERROR(MATCH($A41,'from RC summer'!N$7:N$24,0),"dnc"),"")</f>
        <v>9</v>
      </c>
      <c r="Q41" s="60">
        <f>IF(AND(COUNT($A41),'from RC summer'!O$6&gt;0),IFERROR(MATCH($A41,'from RC summer'!O$7:O$24,0),"dnc"),"")</f>
        <v>7</v>
      </c>
      <c r="R41" s="60">
        <f>IF(AND(COUNT($A41),'from RC summer'!P$6&gt;0),IFERROR(MATCH($A41,'from RC summer'!P$7:P$24,0),"dnc"),"")</f>
        <v>7</v>
      </c>
      <c r="S41" s="60">
        <f>IF(AND(COUNT($A41),'from RC summer'!Q$6&gt;0),IFERROR(MATCH($A41,'from RC summer'!Q$7:Q$24,0),"dnc"),"")</f>
        <v>6</v>
      </c>
      <c r="T41" s="60">
        <f>IF(AND(COUNT($A41),'from RC summer'!R$6&gt;0),IFERROR(MATCH($A41,'from RC summer'!R$7:R$24,0),"dnc"),"")</f>
        <v>8</v>
      </c>
      <c r="U41" s="60" t="str">
        <f>IF(AND(COUNT($A41),'from RC summer'!S$6&gt;0),IFERROR(MATCH($A41,'from RC summer'!S$7:S$24,0),"dnc"),"")</f>
        <v/>
      </c>
      <c r="V41" t="str">
        <f t="shared" si="0"/>
        <v>Over the Edge</v>
      </c>
      <c r="Y41">
        <f t="shared" si="1"/>
        <v>9</v>
      </c>
    </row>
    <row r="42" spans="1:25" ht="13.6" thickBot="1">
      <c r="A42" s="101">
        <v>249</v>
      </c>
      <c r="B42" s="244" t="s">
        <v>0</v>
      </c>
      <c r="C42" s="244" t="s">
        <v>39</v>
      </c>
      <c r="D42" s="60" t="str">
        <f>IF(AND(COUNT($A42),'from RC summer'!B$6&gt;0),IFERROR(MATCH($A42,'from RC summer'!B$7:B$24,0),"dnc"),"")</f>
        <v>dnc</v>
      </c>
      <c r="E42" s="60" t="str">
        <f>IF(AND(COUNT($A42),'from RC summer'!C$6&gt;0),IFERROR(MATCH($A42,'from RC summer'!C$7:C$24,0),"dnc"),"")</f>
        <v>dnc</v>
      </c>
      <c r="F42" s="60" t="str">
        <f>IF(AND(COUNT($A42),'from RC summer'!D$6&gt;0),IFERROR(MATCH($A42,'from RC summer'!D$7:D$24,0),"dnc"),"")</f>
        <v>dnc</v>
      </c>
      <c r="G42" s="60" t="str">
        <f>IF(AND(COUNT($A42),'from RC summer'!E$6&gt;0),IFERROR(MATCH($A42,'from RC summer'!E$7:E$24,0),"dnc"),"")</f>
        <v>dnc</v>
      </c>
      <c r="H42" s="60" t="str">
        <f>IF(AND(COUNT($A42),'from RC summer'!F$6&gt;0),IFERROR(MATCH($A42,'from RC summer'!F$7:F$24,0),"dnc"),"")</f>
        <v/>
      </c>
      <c r="I42" s="60" t="str">
        <f>IF(AND(COUNT($A42),'from RC summer'!G$6&gt;0),IFERROR(MATCH($A42,'from RC summer'!G$7:G$24,0),"dnc"),"")</f>
        <v/>
      </c>
      <c r="J42" s="60" t="str">
        <f>IF(AND(COUNT($A42),'from RC summer'!H$6&gt;0),IFERROR(MATCH($A42,'from RC summer'!H$7:H$24,0),"dnc"),"")</f>
        <v>dnc</v>
      </c>
      <c r="K42" s="60" t="str">
        <f>IF(AND(COUNT($A42),'from RC summer'!I$6&gt;0),IFERROR(MATCH($A42,'from RC summer'!I$7:I$24,0),"dnc"),"")</f>
        <v>dnc</v>
      </c>
      <c r="L42" s="60" t="str">
        <f>IF(AND(COUNT($A42),'from RC summer'!J$6&gt;0),IFERROR(MATCH($A42,'from RC summer'!J$7:J$24,0),"dnc"),"")</f>
        <v/>
      </c>
      <c r="M42" s="60" t="str">
        <f>IF(AND(COUNT($A42),'from RC summer'!K$6&gt;0),IFERROR(MATCH($A42,'from RC summer'!K$7:K$24,0),"dnc"),"")</f>
        <v>dnc</v>
      </c>
      <c r="N42" s="60" t="str">
        <f>IF(AND(COUNT($A42),'from RC summer'!L$6&gt;0),IFERROR(MATCH($A42,'from RC summer'!L$7:L$24,0),"dnc"),"")</f>
        <v>dnc</v>
      </c>
      <c r="O42" s="60" t="str">
        <f>IF(AND(COUNT($A42),'from RC summer'!M$6&gt;0),IFERROR(MATCH($A42,'from RC summer'!M$7:M$24,0),"dnc"),"")</f>
        <v>dnc</v>
      </c>
      <c r="P42" s="60">
        <f>IF(AND(COUNT($A42),'from RC summer'!N$6&gt;0),IFERROR(MATCH($A42,'from RC summer'!N$7:N$24,0),"dnc"),"")</f>
        <v>10</v>
      </c>
      <c r="Q42" s="60">
        <f>IF(AND(COUNT($A42),'from RC summer'!O$6&gt;0),IFERROR(MATCH($A42,'from RC summer'!O$7:O$24,0),"dnc"),"")</f>
        <v>9</v>
      </c>
      <c r="R42" s="60">
        <f>IF(AND(COUNT($A42),'from RC summer'!P$6&gt;0),IFERROR(MATCH($A42,'from RC summer'!P$7:P$24,0),"dnc"),"")</f>
        <v>8</v>
      </c>
      <c r="S42" s="60" t="str">
        <f>IF(AND(COUNT($A42),'from RC summer'!Q$6&gt;0),IFERROR(MATCH($A42,'from RC summer'!Q$7:Q$24,0),"dnc"),"")</f>
        <v>dnc</v>
      </c>
      <c r="T42" s="60" t="str">
        <f>IF(AND(COUNT($A42),'from RC summer'!R$6&gt;0),IFERROR(MATCH($A42,'from RC summer'!R$7:R$24,0),"dnc"),"")</f>
        <v>dnc</v>
      </c>
      <c r="U42" s="60" t="str">
        <f>IF(AND(COUNT($A42),'from RC summer'!S$6&gt;0),IFERROR(MATCH($A42,'from RC summer'!S$7:S$24,0),"dnc"),"")</f>
        <v/>
      </c>
      <c r="V42" t="str">
        <f t="shared" si="0"/>
        <v>Dolce</v>
      </c>
      <c r="Y42">
        <f t="shared" si="1"/>
        <v>10</v>
      </c>
    </row>
    <row r="43" spans="1:25" ht="13.6" thickBot="1">
      <c r="A43" s="87"/>
      <c r="B43" s="81"/>
      <c r="C43" s="82"/>
      <c r="D43" s="60" t="str">
        <f>IF(AND(COUNT($A43),'from RC summer'!B$6&gt;0),IFERROR(MATCH($A43,'from RC summer'!B$7:B$24,0),"dnc"),"")</f>
        <v/>
      </c>
      <c r="E43" s="60" t="str">
        <f>IF(AND(COUNT($A43),'from RC summer'!C$6&gt;0),IFERROR(MATCH($A43,'from RC summer'!C$7:C$24,0),"dnc"),"")</f>
        <v/>
      </c>
      <c r="F43" s="60" t="str">
        <f>IF(AND(COUNT($A43),'from RC summer'!D$6&gt;0),IFERROR(MATCH($A43,'from RC summer'!D$7:D$24,0),"dnc"),"")</f>
        <v/>
      </c>
      <c r="G43" s="60" t="str">
        <f>IF(AND(COUNT($A43),'from RC summer'!E$6&gt;0),IFERROR(MATCH($A43,'from RC summer'!E$7:E$24,0),"dnc"),"")</f>
        <v/>
      </c>
      <c r="H43" s="60" t="str">
        <f>IF(AND(COUNT($A43),'from RC summer'!F$6&gt;0),IFERROR(MATCH($A43,'from RC summer'!F$7:F$24,0),"dnc"),"")</f>
        <v/>
      </c>
      <c r="I43" s="60" t="str">
        <f>IF(AND(COUNT($A43),'from RC summer'!G$6&gt;0),IFERROR(MATCH($A43,'from RC summer'!G$7:G$24,0),"dnc"),"")</f>
        <v/>
      </c>
      <c r="J43" s="60" t="str">
        <f>IF(AND(COUNT($A43),'from RC summer'!H$6&gt;0),IFERROR(MATCH($A43,'from RC summer'!H$7:H$24,0),"dnc"),"")</f>
        <v/>
      </c>
      <c r="K43" s="60" t="str">
        <f>IF(AND(COUNT($A43),'from RC summer'!I$6&gt;0),IFERROR(MATCH($A43,'from RC summer'!I$7:I$24,0),"dnc"),"")</f>
        <v/>
      </c>
      <c r="L43" s="60" t="str">
        <f>IF(AND(COUNT($A43),'from RC summer'!J$6&gt;0),IFERROR(MATCH($A43,'from RC summer'!J$7:J$24,0),"dnc"),"")</f>
        <v/>
      </c>
      <c r="M43" s="60" t="str">
        <f>IF(AND(COUNT($A43),'from RC summer'!K$6&gt;0),IFERROR(MATCH($A43,'from RC summer'!K$7:K$24,0),"dnc"),"")</f>
        <v/>
      </c>
      <c r="N43" s="60" t="str">
        <f>IF(AND(COUNT($A43),'from RC summer'!L$6&gt;0),IFERROR(MATCH($A43,'from RC summer'!L$7:L$24,0),"dnc"),"")</f>
        <v/>
      </c>
      <c r="O43" s="60" t="str">
        <f>IF(AND(COUNT($A43),'from RC summer'!M$6&gt;0),IFERROR(MATCH($A43,'from RC summer'!M$7:M$24,0),"dnc"),"")</f>
        <v/>
      </c>
      <c r="P43" s="60" t="str">
        <f>IF(AND(COUNT($A43),'from RC summer'!N$6&gt;0),IFERROR(MATCH($A43,'from RC summer'!N$7:N$24,0),"dnc"),"")</f>
        <v/>
      </c>
      <c r="Q43" s="60" t="str">
        <f>IF(AND(COUNT($A43),'from RC summer'!O$6&gt;0),IFERROR(MATCH($A43,'from RC summer'!O$7:O$24,0),"dnc"),"")</f>
        <v/>
      </c>
      <c r="R43" s="60" t="str">
        <f>IF(AND(COUNT($A43),'from RC summer'!P$6&gt;0),IFERROR(MATCH($A43,'from RC summer'!P$7:P$24,0),"dnc"),"")</f>
        <v/>
      </c>
      <c r="S43" s="60" t="str">
        <f>IF(AND(COUNT($A43),'from RC summer'!Q$6&gt;0),IFERROR(MATCH($A43,'from RC summer'!Q$7:Q$24,0),"dnc"),"")</f>
        <v/>
      </c>
      <c r="T43" s="60" t="str">
        <f>IF(AND(COUNT($A43),'from RC summer'!R$6&gt;0),IFERROR(MATCH($A43,'from RC summer'!R$7:R$24,0),"dnc"),"")</f>
        <v/>
      </c>
      <c r="U43" s="60" t="str">
        <f>IF(AND(COUNT($A43),'from RC summer'!S$6&gt;0),IFERROR(MATCH($A43,'from RC summer'!S$7:S$24,0),"dnc"),"")</f>
        <v/>
      </c>
      <c r="V43" t="str">
        <f t="shared" si="0"/>
        <v/>
      </c>
      <c r="Y43">
        <f t="shared" si="1"/>
        <v>11</v>
      </c>
    </row>
    <row r="44" spans="1:25" ht="13.6" thickBot="1">
      <c r="A44" s="87"/>
      <c r="B44" s="81"/>
      <c r="C44" s="82"/>
      <c r="D44" s="60" t="str">
        <f>IF(AND(COUNT($A44),'from RC summer'!B$6&gt;0),IFERROR(MATCH($A44,'from RC summer'!B$7:B$24,0),"dnc"),"")</f>
        <v/>
      </c>
      <c r="E44" s="60" t="str">
        <f>IF(AND(COUNT($A44),'from RC summer'!C$6&gt;0),IFERROR(MATCH($A44,'from RC summer'!C$7:C$24,0),"dnc"),"")</f>
        <v/>
      </c>
      <c r="F44" s="60" t="str">
        <f>IF(AND(COUNT($A44),'from RC summer'!D$6&gt;0),IFERROR(MATCH($A44,'from RC summer'!D$7:D$24,0),"dnc"),"")</f>
        <v/>
      </c>
      <c r="G44" s="60" t="str">
        <f>IF(AND(COUNT($A44),'from RC summer'!E$6&gt;0),IFERROR(MATCH($A44,'from RC summer'!E$7:E$24,0),"dnc"),"")</f>
        <v/>
      </c>
      <c r="H44" s="60" t="str">
        <f>IF(AND(COUNT($A44),'from RC summer'!F$6&gt;0),IFERROR(MATCH($A44,'from RC summer'!F$7:F$24,0),"dnc"),"")</f>
        <v/>
      </c>
      <c r="I44" s="60" t="str">
        <f>IF(AND(COUNT($A44),'from RC summer'!G$6&gt;0),IFERROR(MATCH($A44,'from RC summer'!G$7:G$24,0),"dnc"),"")</f>
        <v/>
      </c>
      <c r="J44" s="60" t="str">
        <f>IF(AND(COUNT($A44),'from RC summer'!H$6&gt;0),IFERROR(MATCH($A44,'from RC summer'!H$7:H$24,0),"dnc"),"")</f>
        <v/>
      </c>
      <c r="K44" s="60" t="str">
        <f>IF(AND(COUNT($A44),'from RC summer'!I$6&gt;0),IFERROR(MATCH($A44,'from RC summer'!I$7:I$24,0),"dnc"),"")</f>
        <v/>
      </c>
      <c r="L44" s="60" t="str">
        <f>IF(AND(COUNT($A44),'from RC summer'!J$6&gt;0),IFERROR(MATCH($A44,'from RC summer'!J$7:J$24,0),"dnc"),"")</f>
        <v/>
      </c>
      <c r="M44" s="60" t="str">
        <f>IF(AND(COUNT($A44),'from RC summer'!K$6&gt;0),IFERROR(MATCH($A44,'from RC summer'!K$7:K$24,0),"dnc"),"")</f>
        <v/>
      </c>
      <c r="N44" s="60" t="str">
        <f>IF(AND(COUNT($A44),'from RC summer'!L$6&gt;0),IFERROR(MATCH($A44,'from RC summer'!L$7:L$24,0),"dnc"),"")</f>
        <v/>
      </c>
      <c r="O44" s="60" t="str">
        <f>IF(AND(COUNT($A44),'from RC summer'!M$6&gt;0),IFERROR(MATCH($A44,'from RC summer'!M$7:M$24,0),"dnc"),"")</f>
        <v/>
      </c>
      <c r="P44" s="60" t="str">
        <f>IF(AND(COUNT($A44),'from RC summer'!N$6&gt;0),IFERROR(MATCH($A44,'from RC summer'!N$7:N$24,0),"dnc"),"")</f>
        <v/>
      </c>
      <c r="Q44" s="60" t="str">
        <f>IF(AND(COUNT($A44),'from RC summer'!O$6&gt;0),IFERROR(MATCH($A44,'from RC summer'!O$7:O$24,0),"dnc"),"")</f>
        <v/>
      </c>
      <c r="R44" s="60" t="str">
        <f>IF(AND(COUNT($A44),'from RC summer'!P$6&gt;0),IFERROR(MATCH($A44,'from RC summer'!P$7:P$24,0),"dnc"),"")</f>
        <v/>
      </c>
      <c r="S44" s="60" t="str">
        <f>IF(AND(COUNT($A44),'from RC summer'!Q$6&gt;0),IFERROR(MATCH($A44,'from RC summer'!Q$7:Q$24,0),"dnc"),"")</f>
        <v/>
      </c>
      <c r="T44" s="60" t="str">
        <f>IF(AND(COUNT($A44),'from RC summer'!R$6&gt;0),IFERROR(MATCH($A44,'from RC summer'!R$7:R$24,0),"dnc"),"")</f>
        <v/>
      </c>
      <c r="U44" s="60" t="str">
        <f>IF(AND(COUNT($A44),'from RC summer'!S$6&gt;0),IFERROR(MATCH($A44,'from RC summer'!S$7:S$24,0),"dnc"),"")</f>
        <v/>
      </c>
      <c r="V44" t="str">
        <f t="shared" si="0"/>
        <v/>
      </c>
      <c r="Y44">
        <f t="shared" si="1"/>
        <v>12</v>
      </c>
    </row>
    <row r="45" spans="1:25" ht="13.6" thickBot="1">
      <c r="A45" s="87"/>
      <c r="B45" s="81"/>
      <c r="C45" s="82"/>
      <c r="D45" s="60" t="str">
        <f>IF(AND(COUNT($A45),'from RC summer'!B$6&gt;0),IFERROR(MATCH($A45,'from RC summer'!B$7:B$24,0),"dnc"),"")</f>
        <v/>
      </c>
      <c r="E45" s="60" t="str">
        <f>IF(AND(COUNT($A45),'from RC summer'!C$6&gt;0),IFERROR(MATCH($A45,'from RC summer'!C$7:C$24,0),"dnc"),"")</f>
        <v/>
      </c>
      <c r="F45" s="60" t="str">
        <f>IF(AND(COUNT($A45),'from RC summer'!D$6&gt;0),IFERROR(MATCH($A45,'from RC summer'!D$7:D$24,0),"dnc"),"")</f>
        <v/>
      </c>
      <c r="G45" s="60" t="str">
        <f>IF(AND(COUNT($A45),'from RC summer'!E$6&gt;0),IFERROR(MATCH($A45,'from RC summer'!E$7:E$24,0),"dnc"),"")</f>
        <v/>
      </c>
      <c r="H45" s="60" t="str">
        <f>IF(AND(COUNT($A45),'from RC summer'!F$6&gt;0),IFERROR(MATCH($A45,'from RC summer'!F$7:F$24,0),"dnc"),"")</f>
        <v/>
      </c>
      <c r="I45" s="60" t="str">
        <f>IF(AND(COUNT($A45),'from RC summer'!G$6&gt;0),IFERROR(MATCH($A45,'from RC summer'!G$7:G$24,0),"dnc"),"")</f>
        <v/>
      </c>
      <c r="J45" s="60" t="str">
        <f>IF(AND(COUNT($A45),'from RC summer'!H$6&gt;0),IFERROR(MATCH($A45,'from RC summer'!H$7:H$24,0),"dnc"),"")</f>
        <v/>
      </c>
      <c r="K45" s="60" t="str">
        <f>IF(AND(COUNT($A45),'from RC summer'!I$6&gt;0),IFERROR(MATCH($A45,'from RC summer'!I$7:I$24,0),"dnc"),"")</f>
        <v/>
      </c>
      <c r="L45" s="60" t="str">
        <f>IF(AND(COUNT($A45),'from RC summer'!J$6&gt;0),IFERROR(MATCH($A45,'from RC summer'!J$7:J$24,0),"dnc"),"")</f>
        <v/>
      </c>
      <c r="M45" s="60" t="str">
        <f>IF(AND(COUNT($A45),'from RC summer'!K$6&gt;0),IFERROR(MATCH($A45,'from RC summer'!K$7:K$24,0),"dnc"),"")</f>
        <v/>
      </c>
      <c r="N45" s="60" t="str">
        <f>IF(AND(COUNT($A45),'from RC summer'!L$6&gt;0),IFERROR(MATCH($A45,'from RC summer'!L$7:L$24,0),"dnc"),"")</f>
        <v/>
      </c>
      <c r="O45" s="60" t="str">
        <f>IF(AND(COUNT($A45),'from RC summer'!M$6&gt;0),IFERROR(MATCH($A45,'from RC summer'!M$7:M$24,0),"dnc"),"")</f>
        <v/>
      </c>
      <c r="P45" s="60" t="str">
        <f>IF(AND(COUNT($A45),'from RC summer'!N$6&gt;0),IFERROR(MATCH($A45,'from RC summer'!N$7:N$24,0),"dnc"),"")</f>
        <v/>
      </c>
      <c r="Q45" s="60" t="str">
        <f>IF(AND(COUNT($A45),'from RC summer'!O$6&gt;0),IFERROR(MATCH($A45,'from RC summer'!O$7:O$24,0),"dnc"),"")</f>
        <v/>
      </c>
      <c r="R45" s="60" t="str">
        <f>IF(AND(COUNT($A45),'from RC summer'!P$6&gt;0),IFERROR(MATCH($A45,'from RC summer'!P$7:P$24,0),"dnc"),"")</f>
        <v/>
      </c>
      <c r="S45" s="60" t="str">
        <f>IF(AND(COUNT($A45),'from RC summer'!Q$6&gt;0),IFERROR(MATCH($A45,'from RC summer'!Q$7:Q$24,0),"dnc"),"")</f>
        <v/>
      </c>
      <c r="T45" s="60" t="str">
        <f>IF(AND(COUNT($A45),'from RC summer'!R$6&gt;0),IFERROR(MATCH($A45,'from RC summer'!R$7:R$24,0),"dnc"),"")</f>
        <v/>
      </c>
      <c r="U45" s="60" t="str">
        <f>IF(AND(COUNT($A45),'from RC summer'!S$6&gt;0),IFERROR(MATCH($A45,'from RC summer'!S$7:S$24,0),"dnc"),"")</f>
        <v/>
      </c>
      <c r="V45" t="str">
        <f t="shared" si="0"/>
        <v/>
      </c>
      <c r="Y45">
        <f t="shared" si="1"/>
        <v>13</v>
      </c>
    </row>
    <row r="46" spans="1:25" ht="13.6" thickBot="1">
      <c r="A46" s="101"/>
      <c r="B46" s="101"/>
      <c r="C46" s="101"/>
      <c r="D46" s="60" t="str">
        <f>IF(AND(COUNT($A46),'from RC summer'!B$6&gt;0),IFERROR(MATCH($A46,'from RC summer'!B$7:B$24,0),"dnc"),"")</f>
        <v/>
      </c>
      <c r="E46" s="60" t="str">
        <f>IF(AND(COUNT($A46),'from RC summer'!C$6&gt;0),IFERROR(MATCH($A46,'from RC summer'!C$7:C$24,0),"dnc"),"")</f>
        <v/>
      </c>
      <c r="F46" s="60" t="str">
        <f>IF(AND(COUNT($A46),'from RC summer'!D$6&gt;0),IFERROR(MATCH($A46,'from RC summer'!D$7:D$24,0),"dnc"),"")</f>
        <v/>
      </c>
      <c r="G46" s="60" t="str">
        <f>IF(AND(COUNT($A46),'from RC summer'!E$6&gt;0),IFERROR(MATCH($A46,'from RC summer'!E$7:E$24,0),"dnc"),"")</f>
        <v/>
      </c>
      <c r="H46" s="60" t="str">
        <f>IF(AND(COUNT($A46),'from RC summer'!F$6&gt;0),IFERROR(MATCH($A46,'from RC summer'!F$7:F$24,0),"dnc"),"")</f>
        <v/>
      </c>
      <c r="I46" s="60" t="str">
        <f>IF(AND(COUNT($A46),'from RC summer'!G$6&gt;0),IFERROR(MATCH($A46,'from RC summer'!G$7:G$24,0),"dnc"),"")</f>
        <v/>
      </c>
      <c r="J46" s="60" t="str">
        <f>IF(AND(COUNT($A46),'from RC summer'!H$6&gt;0),IFERROR(MATCH($A46,'from RC summer'!H$7:H$24,0),"dnc"),"")</f>
        <v/>
      </c>
      <c r="K46" s="60" t="str">
        <f>IF(AND(COUNT($A46),'from RC summer'!I$6&gt;0),IFERROR(MATCH($A46,'from RC summer'!I$7:I$24,0),"dnc"),"")</f>
        <v/>
      </c>
      <c r="L46" s="60" t="str">
        <f>IF(AND(COUNT($A46),'from RC summer'!J$6&gt;0),IFERROR(MATCH($A46,'from RC summer'!J$7:J$24,0),"dnc"),"")</f>
        <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t="str">
        <f>IF(AND(COUNT($A46),'from RC summer'!N$6&gt;0),IFERROR(MATCH($A46,'from RC summer'!N$7:N$24,0),"dnc"),"")</f>
        <v/>
      </c>
      <c r="Q46" s="60" t="str">
        <f>IF(AND(COUNT($A46),'from RC summer'!O$6&gt;0),IFERROR(MATCH($A46,'from RC summer'!O$7:O$24,0),"dnc"),"")</f>
        <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
      </c>
      <c r="Y46">
        <f t="shared" si="1"/>
        <v>14</v>
      </c>
    </row>
    <row r="47" spans="1:25" ht="13.6" thickBot="1">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Y47">
        <f t="shared" si="1"/>
        <v>15</v>
      </c>
    </row>
    <row r="48" spans="1:25" ht="13.6" thickBot="1">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Y48">
        <f t="shared" si="1"/>
        <v>16</v>
      </c>
    </row>
    <row r="49" spans="1:49" ht="13.6" thickBot="1">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Y49">
        <f t="shared" si="1"/>
        <v>17</v>
      </c>
    </row>
    <row r="50" spans="1:49" ht="13.6" thickBot="1">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Y50">
        <f t="shared" si="1"/>
        <v>18</v>
      </c>
    </row>
    <row r="51" spans="1:49" ht="13.6" thickBot="1">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W51" t="str">
        <f>IF(B51=0,"",B51)</f>
        <v/>
      </c>
    </row>
    <row r="52" spans="1:49" ht="13.6" thickBot="1">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row>
    <row r="53" spans="1:49" ht="13.6" thickBot="1">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49" ht="13.6" thickBot="1">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c r="AB54" t="s">
        <v>77</v>
      </c>
      <c r="AC54" s="39">
        <f>MATCH(Races_Sailed,$D62:$U62,0)</f>
        <v>17</v>
      </c>
    </row>
    <row r="55" spans="1:49" ht="13.6" thickBot="1">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B55" t="s">
        <v>78</v>
      </c>
      <c r="AC55" s="39">
        <f>IF(Races_Sailed = 1, 1,MATCH(Races_Sailed-1,$D62:$U62,0))</f>
        <v>16</v>
      </c>
      <c r="AD55" s="206" t="s">
        <v>216</v>
      </c>
    </row>
    <row r="56" spans="1:49" ht="13.6" thickBot="1">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B56" t="s">
        <v>79</v>
      </c>
      <c r="AC56" s="58">
        <f>COUNT($W$66:$W$90)</f>
        <v>10</v>
      </c>
    </row>
    <row r="57" spans="1:49">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V57" t="str">
        <f>IF(B57=0,"",B57)</f>
        <v/>
      </c>
      <c r="W57" t="str">
        <f>IF(B57=0,"",B57)</f>
        <v/>
      </c>
    </row>
    <row r="58" spans="1:49">
      <c r="B58" s="8" t="s">
        <v>28</v>
      </c>
      <c r="S58" s="1"/>
      <c r="T58" s="1"/>
      <c r="U58" s="1"/>
      <c r="V58" s="1"/>
      <c r="W58" s="2"/>
    </row>
    <row r="59" spans="1:49">
      <c r="C59" s="8" t="s">
        <v>80</v>
      </c>
      <c r="D59" s="196">
        <f>COUNTA(D33:D57)-COUNTBLANK(D33:D57)-COUNTIF(D33:D57,"dnc")-COUNTIF(D33:D57,"dns")</f>
        <v>6</v>
      </c>
      <c r="E59" s="196">
        <f t="shared" ref="E59:U59" si="2">COUNTA(E33:E57)-COUNTBLANK(E33:E57)-COUNTIF(E33:E57,"dnc")-COUNTIF(E33:E57,"dns")</f>
        <v>6</v>
      </c>
      <c r="F59" s="196">
        <f t="shared" si="2"/>
        <v>6</v>
      </c>
      <c r="G59" s="196">
        <f t="shared" si="2"/>
        <v>7</v>
      </c>
      <c r="H59" s="196">
        <f t="shared" si="2"/>
        <v>0</v>
      </c>
      <c r="I59" s="196">
        <f t="shared" si="2"/>
        <v>0</v>
      </c>
      <c r="J59" s="196">
        <f t="shared" si="2"/>
        <v>8</v>
      </c>
      <c r="K59" s="196">
        <f t="shared" si="2"/>
        <v>8</v>
      </c>
      <c r="L59" s="196">
        <f t="shared" si="2"/>
        <v>0</v>
      </c>
      <c r="M59" s="196">
        <f t="shared" si="2"/>
        <v>7</v>
      </c>
      <c r="N59" s="196">
        <f t="shared" si="2"/>
        <v>7</v>
      </c>
      <c r="O59" s="196">
        <f t="shared" si="2"/>
        <v>7</v>
      </c>
      <c r="P59" s="196">
        <f t="shared" si="2"/>
        <v>10</v>
      </c>
      <c r="Q59" s="196">
        <f t="shared" si="2"/>
        <v>9</v>
      </c>
      <c r="R59" s="196">
        <f t="shared" si="2"/>
        <v>9</v>
      </c>
      <c r="S59" s="196">
        <f t="shared" si="2"/>
        <v>9</v>
      </c>
      <c r="T59" s="196">
        <f t="shared" si="2"/>
        <v>9</v>
      </c>
      <c r="U59" s="196">
        <f t="shared" si="2"/>
        <v>0</v>
      </c>
      <c r="V59" s="1"/>
      <c r="W59" s="1"/>
      <c r="X59" s="1"/>
      <c r="Y59" s="1"/>
      <c r="Z59" s="1"/>
      <c r="AA59" s="1"/>
      <c r="AD59" s="29"/>
      <c r="AE59" s="32" t="s">
        <v>62</v>
      </c>
      <c r="AF59" s="33"/>
      <c r="AG59" s="33"/>
      <c r="AH59" s="33"/>
      <c r="AI59" s="33"/>
      <c r="AJ59" s="33"/>
      <c r="AK59" s="33"/>
      <c r="AL59" s="33"/>
      <c r="AM59" s="33"/>
      <c r="AN59" s="33"/>
      <c r="AO59" s="33"/>
      <c r="AP59" s="34"/>
      <c r="AQ59" s="29" t="s">
        <v>61</v>
      </c>
      <c r="AR59" s="29" t="s">
        <v>70</v>
      </c>
      <c r="AS59" s="29" t="s">
        <v>70</v>
      </c>
      <c r="AT59" s="29" t="s">
        <v>67</v>
      </c>
      <c r="AU59" s="29" t="s">
        <v>69</v>
      </c>
      <c r="AV59" s="29" t="s">
        <v>72</v>
      </c>
      <c r="AW59" s="42" t="s">
        <v>71</v>
      </c>
    </row>
    <row r="60" spans="1:49" s="227" customFormat="1">
      <c r="A60" s="1"/>
      <c r="C60" s="8" t="s">
        <v>207</v>
      </c>
      <c r="D60" s="5">
        <f>COUNT(D33:D57)</f>
        <v>5</v>
      </c>
      <c r="E60" s="5">
        <f t="shared" ref="E60:U60" si="3">COUNT(E33:E57)</f>
        <v>6</v>
      </c>
      <c r="F60" s="5">
        <f t="shared" si="3"/>
        <v>6</v>
      </c>
      <c r="G60" s="5">
        <f>COUNT(G33:G57)+COUNTIF(G33:G57,"dsq")</f>
        <v>7</v>
      </c>
      <c r="H60" s="5">
        <f t="shared" si="3"/>
        <v>0</v>
      </c>
      <c r="I60" s="5">
        <f t="shared" si="3"/>
        <v>0</v>
      </c>
      <c r="J60" s="5">
        <f t="shared" si="3"/>
        <v>8</v>
      </c>
      <c r="K60" s="5">
        <f t="shared" si="3"/>
        <v>8</v>
      </c>
      <c r="L60" s="5">
        <f t="shared" si="3"/>
        <v>0</v>
      </c>
      <c r="M60" s="5">
        <f t="shared" si="3"/>
        <v>5</v>
      </c>
      <c r="N60" s="5">
        <f t="shared" si="3"/>
        <v>7</v>
      </c>
      <c r="O60" s="5">
        <f t="shared" si="3"/>
        <v>7</v>
      </c>
      <c r="P60" s="5">
        <f t="shared" si="3"/>
        <v>10</v>
      </c>
      <c r="Q60" s="5">
        <f t="shared" si="3"/>
        <v>9</v>
      </c>
      <c r="R60" s="5">
        <f t="shared" si="3"/>
        <v>9</v>
      </c>
      <c r="S60" s="5">
        <f t="shared" si="3"/>
        <v>9</v>
      </c>
      <c r="T60" s="5">
        <f t="shared" si="3"/>
        <v>9</v>
      </c>
      <c r="U60" s="5">
        <f t="shared" si="3"/>
        <v>0</v>
      </c>
      <c r="V60" s="5">
        <f>COUNTA(V33:V57)-COUNTIF(V33:V57,"dnc")-COUNTIF(V33:V57,"ocs")-COUNTIF(V33:V57,"dns")-COUNTIF(V33:V57,"dnf")-COUNTIF(V33:V57,"tlx")</f>
        <v>20</v>
      </c>
      <c r="W60" s="1"/>
      <c r="X60" s="1"/>
      <c r="Y60" s="1"/>
      <c r="Z60" s="1"/>
      <c r="AA60" s="1"/>
      <c r="AD60" s="30"/>
      <c r="AE60" s="18"/>
      <c r="AF60" s="19"/>
      <c r="AG60" s="19"/>
      <c r="AH60" s="19"/>
      <c r="AI60" s="19"/>
      <c r="AJ60" s="19"/>
      <c r="AK60" s="19"/>
      <c r="AL60" s="19"/>
      <c r="AM60" s="19"/>
      <c r="AN60" s="19"/>
      <c r="AO60" s="19"/>
      <c r="AP60" s="19"/>
      <c r="AQ60" s="30"/>
      <c r="AR60" s="30"/>
      <c r="AS60" s="30"/>
      <c r="AT60" s="30"/>
      <c r="AU60" s="30"/>
      <c r="AV60" s="30"/>
      <c r="AW60" s="41"/>
    </row>
    <row r="61" spans="1:49" s="227" customFormat="1">
      <c r="A61" s="1"/>
      <c r="C61" s="8" t="s">
        <v>221</v>
      </c>
      <c r="D61" s="5">
        <f>COUNT(D33:D57)+COUNTIF(D33:D57,"dsq")+COUNTIF(D33:D57,"dnf")+COUNTIF(D33:D57,"tlx")+COUNTIF(D33:D57,"raf")+COUNTIF(D33:D57,"ocs")</f>
        <v>6</v>
      </c>
      <c r="E61" s="5">
        <f t="shared" ref="E61:U61" si="4">COUNT(E33:E57)+COUNTIF(E33:E57,"dsq")+COUNTIF(E33:E57,"dnf")+COUNTIF(E33:E57,"tlx")+COUNTIF(E33:E57,"raf")+COUNTIF(E33:E57,"ocs")</f>
        <v>6</v>
      </c>
      <c r="F61" s="5">
        <f t="shared" si="4"/>
        <v>6</v>
      </c>
      <c r="G61" s="5">
        <f t="shared" si="4"/>
        <v>7</v>
      </c>
      <c r="H61" s="5">
        <f t="shared" si="4"/>
        <v>0</v>
      </c>
      <c r="I61" s="5">
        <f t="shared" si="4"/>
        <v>0</v>
      </c>
      <c r="J61" s="5">
        <f t="shared" si="4"/>
        <v>8</v>
      </c>
      <c r="K61" s="5">
        <f t="shared" si="4"/>
        <v>8</v>
      </c>
      <c r="L61" s="5">
        <f t="shared" si="4"/>
        <v>0</v>
      </c>
      <c r="M61" s="5">
        <f t="shared" si="4"/>
        <v>7</v>
      </c>
      <c r="N61" s="5">
        <f t="shared" si="4"/>
        <v>7</v>
      </c>
      <c r="O61" s="5">
        <f t="shared" si="4"/>
        <v>7</v>
      </c>
      <c r="P61" s="5">
        <f t="shared" si="4"/>
        <v>10</v>
      </c>
      <c r="Q61" s="5">
        <f t="shared" si="4"/>
        <v>9</v>
      </c>
      <c r="R61" s="5">
        <f t="shared" si="4"/>
        <v>9</v>
      </c>
      <c r="S61" s="5">
        <f t="shared" si="4"/>
        <v>9</v>
      </c>
      <c r="T61" s="5">
        <f t="shared" si="4"/>
        <v>9</v>
      </c>
      <c r="U61" s="5">
        <f t="shared" si="4"/>
        <v>0</v>
      </c>
      <c r="V61" s="5"/>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66</v>
      </c>
      <c r="D62" s="58">
        <f>IF(D59&gt;=3,1,"")</f>
        <v>1</v>
      </c>
      <c r="E62" s="58">
        <f>IF(E59&gt;=3,COUNT($D62:D62)+1,"")</f>
        <v>2</v>
      </c>
      <c r="F62" s="58">
        <f>IF(F59&gt;=3,COUNT($D62:E62)+1,"")</f>
        <v>3</v>
      </c>
      <c r="G62" s="58">
        <f>IF(G59&gt;=3,COUNT($D62:F62)+1,"")</f>
        <v>4</v>
      </c>
      <c r="H62" s="58" t="str">
        <f>IF(H59&gt;=3,COUNT($D62:G62)+1,"")</f>
        <v/>
      </c>
      <c r="I62" s="58" t="str">
        <f>IF(I59&gt;=3,COUNT($D62:H62)+1,"")</f>
        <v/>
      </c>
      <c r="J62" s="58">
        <f>IF(J59&gt;=3,COUNT($D62:I62)+1,"")</f>
        <v>5</v>
      </c>
      <c r="K62" s="58">
        <f>IF(K59&gt;=3,COUNT($D62:J62)+1,"")</f>
        <v>6</v>
      </c>
      <c r="L62" s="58" t="str">
        <f>IF(L59&gt;=3,COUNT($D62:K62)+1,"")</f>
        <v/>
      </c>
      <c r="M62" s="58">
        <f>IF(M59&gt;=3,COUNT($D62:L62)+1,"")</f>
        <v>7</v>
      </c>
      <c r="N62" s="58">
        <f>IF(N59&gt;=3,COUNT($D62:M62)+1,"")</f>
        <v>8</v>
      </c>
      <c r="O62" s="58">
        <f>IF(O59&gt;=3,COUNT($D62:N62)+1,"")</f>
        <v>9</v>
      </c>
      <c r="P62" s="58">
        <f>IF(P59&gt;=3,COUNT($D62:O62)+1,"")</f>
        <v>10</v>
      </c>
      <c r="Q62" s="58">
        <f>IF(Q59&gt;=3,COUNT($D62:P62)+1,"")</f>
        <v>11</v>
      </c>
      <c r="R62" s="58">
        <f>IF(R59&gt;=3,COUNT($D62:Q62)+1,"")</f>
        <v>12</v>
      </c>
      <c r="S62" s="58">
        <f>IF(S59&gt;=3,COUNT($D62:R62)+1,"")</f>
        <v>13</v>
      </c>
      <c r="T62" s="58">
        <f>IF(T59&gt;=3,COUNT($D62:S62)+1,"")</f>
        <v>14</v>
      </c>
      <c r="U62" s="58" t="str">
        <f>IF(U59&gt;=3,COUNT($D62:T62)+1,"")</f>
        <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c r="B63" s="38"/>
      <c r="C63" s="38" t="s">
        <v>56</v>
      </c>
      <c r="D63" s="58">
        <v>1</v>
      </c>
      <c r="E63" s="58">
        <v>1</v>
      </c>
      <c r="F63" s="58">
        <v>1</v>
      </c>
      <c r="G63" s="58">
        <v>2</v>
      </c>
      <c r="H63" s="58">
        <v>2</v>
      </c>
      <c r="I63" s="58">
        <v>2</v>
      </c>
      <c r="J63" s="58">
        <v>3</v>
      </c>
      <c r="K63" s="58">
        <v>3</v>
      </c>
      <c r="L63" s="58">
        <v>3</v>
      </c>
      <c r="M63" s="58">
        <v>4</v>
      </c>
      <c r="N63" s="58">
        <v>4</v>
      </c>
      <c r="O63" s="58">
        <v>4</v>
      </c>
      <c r="P63" s="58">
        <v>5</v>
      </c>
      <c r="Q63" s="58">
        <v>5</v>
      </c>
      <c r="R63" s="58">
        <v>5</v>
      </c>
      <c r="S63" s="58">
        <v>6</v>
      </c>
      <c r="T63" s="58">
        <v>6</v>
      </c>
      <c r="U63" s="58">
        <v>6</v>
      </c>
      <c r="V63" s="1"/>
      <c r="W63" s="1"/>
      <c r="X63" s="1"/>
      <c r="Y63" s="1"/>
      <c r="Z63" s="1"/>
      <c r="AA63" s="1"/>
      <c r="AD63" s="30"/>
      <c r="AE63" s="18"/>
      <c r="AF63" s="19"/>
      <c r="AG63" s="19"/>
      <c r="AH63" s="19"/>
      <c r="AI63" s="19"/>
      <c r="AJ63" s="19"/>
      <c r="AK63" s="19"/>
      <c r="AL63" s="19"/>
      <c r="AM63" s="19"/>
      <c r="AN63" s="19"/>
      <c r="AO63" s="19"/>
      <c r="AP63" s="19"/>
      <c r="AQ63" s="30"/>
      <c r="AR63" s="30"/>
      <c r="AS63" s="30"/>
      <c r="AT63" s="30"/>
      <c r="AU63" s="30"/>
      <c r="AV63" s="30"/>
      <c r="AW63" s="41"/>
    </row>
    <row r="64" spans="1:49" ht="25.15" customHeight="1">
      <c r="B64" s="121" t="s">
        <v>83</v>
      </c>
      <c r="C64" s="4"/>
      <c r="D64" s="3"/>
      <c r="E64" s="3"/>
      <c r="F64" s="3"/>
      <c r="G64" s="3"/>
      <c r="H64" s="3"/>
      <c r="I64" s="3"/>
      <c r="J64" s="3"/>
      <c r="K64" s="3"/>
      <c r="L64" s="3"/>
      <c r="M64" s="3"/>
      <c r="N64" s="3"/>
      <c r="O64" s="3"/>
      <c r="P64" s="6"/>
      <c r="Q64" s="6"/>
      <c r="R64" s="6"/>
      <c r="S64" s="6"/>
      <c r="T64" s="6"/>
      <c r="U64" s="6"/>
      <c r="V64" s="1"/>
      <c r="W64" s="1" t="s">
        <v>58</v>
      </c>
      <c r="X64" s="1" t="s">
        <v>5</v>
      </c>
      <c r="Y64" s="1" t="s">
        <v>8</v>
      </c>
      <c r="Z64" s="1" t="s">
        <v>6</v>
      </c>
      <c r="AA64" s="1"/>
      <c r="AD64" s="30" t="s">
        <v>81</v>
      </c>
      <c r="AE64" s="18" t="s">
        <v>59</v>
      </c>
      <c r="AF64" s="19"/>
      <c r="AG64" s="19"/>
      <c r="AH64" s="19"/>
      <c r="AI64" s="19"/>
      <c r="AJ64" s="20"/>
      <c r="AK64" s="18" t="s">
        <v>60</v>
      </c>
      <c r="AL64" s="19"/>
      <c r="AM64" s="19"/>
      <c r="AN64" s="19"/>
      <c r="AO64" s="19"/>
      <c r="AP64" s="19"/>
      <c r="AQ64" s="30" t="s">
        <v>48</v>
      </c>
      <c r="AR64" s="30" t="s">
        <v>63</v>
      </c>
      <c r="AS64" s="30" t="s">
        <v>63</v>
      </c>
      <c r="AT64" s="30" t="s">
        <v>68</v>
      </c>
      <c r="AU64" s="30" t="s">
        <v>67</v>
      </c>
      <c r="AV64" s="30" t="s">
        <v>73</v>
      </c>
      <c r="AW64" s="41" t="s">
        <v>63</v>
      </c>
    </row>
    <row r="65" spans="1:49" s="15" customFormat="1" ht="38.75">
      <c r="A65" s="17" t="s">
        <v>75</v>
      </c>
      <c r="B65" s="15" t="s">
        <v>74</v>
      </c>
      <c r="C65" s="15" t="s">
        <v>76</v>
      </c>
      <c r="D65" s="16">
        <f t="shared" ref="D65:U65" si="5">D32</f>
        <v>41809</v>
      </c>
      <c r="E65" s="16">
        <f t="shared" si="5"/>
        <v>41809</v>
      </c>
      <c r="F65" s="16">
        <f t="shared" si="5"/>
        <v>41809</v>
      </c>
      <c r="G65" s="16">
        <f t="shared" si="5"/>
        <v>41816</v>
      </c>
      <c r="H65" s="16">
        <f t="shared" si="5"/>
        <v>41816</v>
      </c>
      <c r="I65" s="16">
        <f t="shared" si="5"/>
        <v>41816</v>
      </c>
      <c r="J65" s="16">
        <f t="shared" si="5"/>
        <v>41830</v>
      </c>
      <c r="K65" s="16">
        <f t="shared" si="5"/>
        <v>41830</v>
      </c>
      <c r="L65" s="16">
        <f t="shared" si="5"/>
        <v>41830</v>
      </c>
      <c r="M65" s="16">
        <f t="shared" si="5"/>
        <v>41837</v>
      </c>
      <c r="N65" s="16">
        <f t="shared" si="5"/>
        <v>41837</v>
      </c>
      <c r="O65" s="16">
        <f t="shared" si="5"/>
        <v>41837</v>
      </c>
      <c r="P65" s="16">
        <f t="shared" si="5"/>
        <v>41844</v>
      </c>
      <c r="Q65" s="16">
        <f t="shared" si="5"/>
        <v>41844</v>
      </c>
      <c r="R65" s="16">
        <f t="shared" si="5"/>
        <v>41844</v>
      </c>
      <c r="S65" s="16">
        <f t="shared" si="5"/>
        <v>41851</v>
      </c>
      <c r="T65" s="16">
        <f t="shared" si="5"/>
        <v>41851</v>
      </c>
      <c r="U65" s="16">
        <f t="shared" si="5"/>
        <v>41851</v>
      </c>
      <c r="V65" s="17" t="s">
        <v>7</v>
      </c>
      <c r="W65" s="17" t="s">
        <v>4</v>
      </c>
      <c r="X65" s="17" t="s">
        <v>49</v>
      </c>
      <c r="Y65" s="17" t="s">
        <v>9</v>
      </c>
      <c r="Z65" s="17" t="s">
        <v>7</v>
      </c>
      <c r="AA65" s="17" t="s">
        <v>16</v>
      </c>
      <c r="AB65" s="15" t="s">
        <v>74</v>
      </c>
      <c r="AC65" s="175" t="s">
        <v>210</v>
      </c>
      <c r="AD65" s="31" t="s">
        <v>82</v>
      </c>
      <c r="AE65" s="21" t="s">
        <v>50</v>
      </c>
      <c r="AF65" s="15" t="s">
        <v>51</v>
      </c>
      <c r="AG65" s="15" t="s">
        <v>52</v>
      </c>
      <c r="AH65" s="15" t="s">
        <v>53</v>
      </c>
      <c r="AI65" s="15" t="s">
        <v>54</v>
      </c>
      <c r="AJ65" s="22" t="s">
        <v>55</v>
      </c>
      <c r="AK65" s="21" t="s">
        <v>50</v>
      </c>
      <c r="AL65" s="15" t="s">
        <v>51</v>
      </c>
      <c r="AM65" s="15" t="s">
        <v>52</v>
      </c>
      <c r="AN65" s="15" t="s">
        <v>53</v>
      </c>
      <c r="AO65" s="15" t="s">
        <v>54</v>
      </c>
      <c r="AP65" s="15" t="s">
        <v>55</v>
      </c>
      <c r="AQ65" s="31" t="s">
        <v>56</v>
      </c>
      <c r="AR65" s="31" t="s">
        <v>64</v>
      </c>
      <c r="AS65" s="31" t="s">
        <v>65</v>
      </c>
      <c r="AT65" s="31" t="s">
        <v>4</v>
      </c>
      <c r="AU65" s="31" t="s">
        <v>4</v>
      </c>
      <c r="AV65" s="31" t="s">
        <v>69</v>
      </c>
      <c r="AW65" s="31" t="s">
        <v>65</v>
      </c>
    </row>
    <row r="66" spans="1:49">
      <c r="A66" s="49">
        <f t="shared" ref="A66:A89" si="6">IF($A33=0,"",$A33)</f>
        <v>484</v>
      </c>
      <c r="B66" s="50" t="str">
        <f t="shared" ref="B66:B83" si="7">IF($B33=0,"",$B33)</f>
        <v>Jolly Mon</v>
      </c>
      <c r="C66" s="50" t="str">
        <f t="shared" ref="C66:C83" si="8">IF($C33=0,"",$C33)</f>
        <v>LaVin/Rochlis</v>
      </c>
      <c r="D66" s="47" t="str">
        <f>IF(OR(D33="dns",D33="dnf",D33="dsq",D33="ocs",D33="raf"),D$59+1,IF(D33="dnc",IF($AQ66=D$63,"bye",D$59+1),IF(D33="tlx",D$60+1,D33)))</f>
        <v>bye</v>
      </c>
      <c r="E66" s="47" t="str">
        <f t="shared" ref="E66:U66" si="9">IF(OR(E33="dns",E33="dnf",E33="dsq",E33="ocs",E33="raf"),E$59+1,IF(E33="dnc",IF($AQ66=E$63,"bye",E$59+1),IF(E33="tlx",E$60+1,E33)))</f>
        <v>bye</v>
      </c>
      <c r="F66" s="47" t="str">
        <f t="shared" si="9"/>
        <v>bye</v>
      </c>
      <c r="G66" s="47">
        <f t="shared" si="9"/>
        <v>8</v>
      </c>
      <c r="H66" s="47" t="str">
        <f t="shared" si="9"/>
        <v/>
      </c>
      <c r="I66" s="47" t="str">
        <f t="shared" si="9"/>
        <v/>
      </c>
      <c r="J66" s="47">
        <f t="shared" si="9"/>
        <v>4</v>
      </c>
      <c r="K66" s="47">
        <f t="shared" si="9"/>
        <v>4</v>
      </c>
      <c r="L66" s="47" t="str">
        <f t="shared" si="9"/>
        <v/>
      </c>
      <c r="M66" s="47">
        <f t="shared" si="9"/>
        <v>8</v>
      </c>
      <c r="N66" s="47">
        <f t="shared" si="9"/>
        <v>6</v>
      </c>
      <c r="O66" s="47">
        <f t="shared" si="9"/>
        <v>6</v>
      </c>
      <c r="P66" s="47">
        <f t="shared" si="9"/>
        <v>8</v>
      </c>
      <c r="Q66" s="47">
        <f t="shared" si="9"/>
        <v>10</v>
      </c>
      <c r="R66" s="47">
        <f t="shared" si="9"/>
        <v>10</v>
      </c>
      <c r="S66" s="47">
        <f t="shared" si="9"/>
        <v>8</v>
      </c>
      <c r="T66" s="47">
        <f t="shared" si="9"/>
        <v>4</v>
      </c>
      <c r="U66" s="47" t="str">
        <f t="shared" si="9"/>
        <v/>
      </c>
      <c r="V66" s="47">
        <f t="shared" ref="V66:V82" si="10">IF(AQ66&gt;0,INDEX(AK66:AP66,AQ66),0)</f>
        <v>3</v>
      </c>
      <c r="W66" s="47">
        <f t="shared" ref="W66:W90" si="11">IF(SUM(D66:U66)&gt;0,SUM(D66:U66),"")</f>
        <v>76</v>
      </c>
      <c r="X66" s="47">
        <f t="shared" ref="X66:X90" si="12">IF(Throwouts&gt;0,LARGE((D66:U66),1),0)+IF(Throwouts&gt;1,LARGE((D66:U66),2),0)+IF(Throwouts&gt;2,LARGE((D66:U66),2),0)+IF(Throwouts&gt;3,LARGE((D66:U66),3),0)</f>
        <v>10</v>
      </c>
      <c r="Y66" s="47">
        <f t="shared" ref="Y66:Y90" si="13">IF(W66="",0,W66-X66)</f>
        <v>66</v>
      </c>
      <c r="Z66" s="48">
        <f t="shared" ref="Z66:Z90" si="14">IF(W66="",0,Y66*(Races_Sailed-Throwouts)/(Races_Sailed-Throwouts-V66)+(AS66*0.001)+(AW66*0.00001))</f>
        <v>85.808039999999991</v>
      </c>
      <c r="AA66" s="49">
        <f t="shared" ref="AA66:AA90" si="15">IF(RANK(Z66,Z$66:Z$90,1)=1,"",RANK(Z66,Z$66:Z$90,1)-25+ScoredBoats+AC66)</f>
        <v>8</v>
      </c>
      <c r="AB66" s="50" t="str">
        <f t="shared" ref="AB66:AB83" si="16">IF($B33=0,"",$B33)</f>
        <v>Jolly Mon</v>
      </c>
      <c r="AC66" s="85"/>
      <c r="AD66" s="37">
        <f t="shared" ref="AD66:AD90" si="17">IF(AA97="",0,MATCH(AA97,AA$66:AA$90,0))</f>
        <v>7</v>
      </c>
      <c r="AE66" s="23">
        <f t="shared" ref="AE66:AE90" si="18">IF($D33="dnc",$D$59+1,0)+IF($E33="dnc",$E$59+1,0)+IF($F33="dnc",$F$59+1,0)</f>
        <v>21</v>
      </c>
      <c r="AF66" s="24">
        <f t="shared" ref="AF66:AF90" si="19">IF($G33="dnc",$G$59+1,0)+IF($H33="dnc",$H$59+1,0)+IF($I33="dnc",$I$59+1,0)</f>
        <v>0</v>
      </c>
      <c r="AG66" s="24">
        <f>IF($J33="dnc",$J$59+1,0)+IF($K33="dnc",$K$59+1,0)+IF($L33="dnc",$L$59+1,0)</f>
        <v>0</v>
      </c>
      <c r="AH66" s="24">
        <f t="shared" ref="AH66:AH90" si="20">IF($M33="dnc",$M$59+1,0)+IF($N33="dnc",$N$59+1,0)+IF($O33="dnc",$O$59+1,0)</f>
        <v>8</v>
      </c>
      <c r="AI66" s="24">
        <f t="shared" ref="AI66:AI90" si="21">IF($P33="dnc",$P$59+1,0)+IF($Q33="dnc",$Q$59+1,0)+IF($R33="dnc",$R$59+1,0)</f>
        <v>20</v>
      </c>
      <c r="AJ66" s="25">
        <f t="shared" ref="AJ66:AJ90" si="22">IF($S33="dnc",$S$59+1,0)+IF($T33="dnc",$T$59+1,0)+IF($U33="dnc",$U$59+1,0)</f>
        <v>0</v>
      </c>
      <c r="AK66" s="23">
        <f t="shared" ref="AK66:AK90" si="23">COUNTIF(D33:F33,"dnc")</f>
        <v>3</v>
      </c>
      <c r="AL66" s="24">
        <f t="shared" ref="AL66:AL90" si="24">COUNTIF(G33:I33,"dnc")</f>
        <v>0</v>
      </c>
      <c r="AM66" s="24">
        <f>COUNTIF(J33:L33,"dnc")</f>
        <v>0</v>
      </c>
      <c r="AN66" s="24">
        <f t="shared" ref="AN66:AN90" si="25">COUNTIF(M33:O33,"dnc")</f>
        <v>1</v>
      </c>
      <c r="AO66" s="24">
        <f t="shared" ref="AO66:AO90" si="26">COUNTIF(P33:R33,"dnc")</f>
        <v>2</v>
      </c>
      <c r="AP66" s="24">
        <f t="shared" ref="AP66:AP90" si="27">COUNTIF(S33:U33,"dnc")</f>
        <v>0</v>
      </c>
      <c r="AQ66" s="35">
        <f t="shared" ref="AQ66:AQ90" si="28">IF(SUM(AE66:AJ66)&gt;0,MATCH(MAX(AE66:AJ66),AE66:AJ66,0),0)</f>
        <v>1</v>
      </c>
      <c r="AR66" s="40">
        <f t="shared" ref="AR66:AR90" si="29">IF(W66&gt;0,((((((((((((((((COUNTIF(D66:U66,1))*10+COUNTIF(D66:U66,2))*10+COUNTIF(D66:U66,3))*10+COUNTIF(D66:U66,4))*10+COUNTIF(D66:U66,5))*10+COUNTIF(D66:U66,6))*10+COUNTIF(D66:U66,7))*10+COUNTIF(D66:U66,8))*10+COUNTIF(D66:U66,9))*10+COUNTIF(D66:U66,10))*10+COUNTIF(D66:U66,11))*10+COUNTIF(D66:U66,12))*10+COUNTIF(D66:U66,13))*10+COUNTIF(D66:U66,14))*10+COUNTIF(D66:U66,15))*10+COUNTIF(D66:U66,16))*10+COUNTIF(D66:U66,17),0)</f>
        <v>30204020000000</v>
      </c>
      <c r="AS66" s="37">
        <f t="shared" ref="AS66:AS90" si="30">IF($Y66=0,0,(RANK($AR66,$AR$66:$AR$90,0)))</f>
        <v>8</v>
      </c>
      <c r="AT66" s="45">
        <f t="shared" ref="AT66:AT90" si="31">IF(INDEX($D66:$U66,LastRaceIndex)="bye",$Y66/(Races_Sailed-Throwouts),INDEX($D66:$U66,LastRaceIndex))</f>
        <v>4</v>
      </c>
      <c r="AU66" s="45">
        <f t="shared" ref="AU66:AU90" si="32">IF(INDEX($D66:$U66,NextLastIndex)="bye",$Y66/(Races_Sailed-Throwouts),INDEX($D66:$U66,NextLastIndex))</f>
        <v>8</v>
      </c>
      <c r="AV66" s="46">
        <f>IFERROR(AT66*100+AU66,0)</f>
        <v>408</v>
      </c>
      <c r="AW66" s="37">
        <f>IF($Y66="",0,(RANK($AV66,$AV$66:$AV$90,1))-25+C$19)</f>
        <v>4</v>
      </c>
    </row>
    <row r="67" spans="1:49">
      <c r="A67" s="49">
        <f t="shared" si="6"/>
        <v>485</v>
      </c>
      <c r="B67" s="50" t="str">
        <f t="shared" si="7"/>
        <v>Argo III</v>
      </c>
      <c r="C67" s="50" t="str">
        <f t="shared" si="8"/>
        <v>C. Nickerson</v>
      </c>
      <c r="D67" s="47">
        <f t="shared" ref="D67:U67" si="33">IF(OR(D34="dns",D34="dnf",D34="dsq",D34="ocs",D34="raf"),D$59+1,IF(D34="dnc",IF($AQ67=D$63,"bye",D$59+1),IF(D34="tlx",D$60+1,D34)))</f>
        <v>1</v>
      </c>
      <c r="E67" s="47">
        <f t="shared" si="33"/>
        <v>3</v>
      </c>
      <c r="F67" s="47">
        <f t="shared" si="33"/>
        <v>2</v>
      </c>
      <c r="G67" s="47">
        <f t="shared" si="33"/>
        <v>4</v>
      </c>
      <c r="H67" s="47" t="str">
        <f t="shared" si="33"/>
        <v/>
      </c>
      <c r="I67" s="47" t="str">
        <f t="shared" si="33"/>
        <v/>
      </c>
      <c r="J67" s="47">
        <f t="shared" si="33"/>
        <v>1</v>
      </c>
      <c r="K67" s="47">
        <f t="shared" si="33"/>
        <v>6</v>
      </c>
      <c r="L67" s="47" t="str">
        <f t="shared" si="33"/>
        <v/>
      </c>
      <c r="M67" s="47">
        <f t="shared" si="33"/>
        <v>1</v>
      </c>
      <c r="N67" s="47">
        <f t="shared" si="33"/>
        <v>5</v>
      </c>
      <c r="O67" s="47">
        <f t="shared" si="33"/>
        <v>4</v>
      </c>
      <c r="P67" s="47">
        <f t="shared" si="33"/>
        <v>3</v>
      </c>
      <c r="Q67" s="47">
        <f t="shared" si="33"/>
        <v>5</v>
      </c>
      <c r="R67" s="47">
        <f t="shared" si="33"/>
        <v>6</v>
      </c>
      <c r="S67" s="47">
        <f t="shared" si="33"/>
        <v>1</v>
      </c>
      <c r="T67" s="47">
        <f t="shared" si="33"/>
        <v>1</v>
      </c>
      <c r="U67" s="47" t="str">
        <f t="shared" si="33"/>
        <v/>
      </c>
      <c r="V67" s="47">
        <f t="shared" si="10"/>
        <v>0</v>
      </c>
      <c r="W67" s="47">
        <f t="shared" si="11"/>
        <v>43</v>
      </c>
      <c r="X67" s="47">
        <f t="shared" si="12"/>
        <v>6</v>
      </c>
      <c r="Y67" s="47">
        <f t="shared" si="13"/>
        <v>37</v>
      </c>
      <c r="Z67" s="48">
        <f t="shared" si="14"/>
        <v>37.001010000000001</v>
      </c>
      <c r="AA67" s="49">
        <f t="shared" si="15"/>
        <v>2</v>
      </c>
      <c r="AB67" s="50" t="str">
        <f t="shared" si="16"/>
        <v>Argo III</v>
      </c>
      <c r="AC67" s="85"/>
      <c r="AD67" s="37">
        <f t="shared" si="17"/>
        <v>2</v>
      </c>
      <c r="AE67" s="23">
        <f t="shared" si="18"/>
        <v>0</v>
      </c>
      <c r="AF67" s="24">
        <f t="shared" si="19"/>
        <v>0</v>
      </c>
      <c r="AG67" s="24">
        <f t="shared" ref="AG67:AG90" si="34">IF($J34="dnc",$J$59+1,0)+IF($K34="dnc",$K$59+1,0)+IF($L34="dnc",$L$59+1,0)</f>
        <v>0</v>
      </c>
      <c r="AH67" s="24">
        <f t="shared" si="20"/>
        <v>0</v>
      </c>
      <c r="AI67" s="24">
        <f t="shared" si="21"/>
        <v>0</v>
      </c>
      <c r="AJ67" s="25">
        <f t="shared" si="22"/>
        <v>0</v>
      </c>
      <c r="AK67" s="23">
        <f t="shared" si="23"/>
        <v>0</v>
      </c>
      <c r="AL67" s="24">
        <f t="shared" si="24"/>
        <v>0</v>
      </c>
      <c r="AM67" s="24">
        <f t="shared" ref="AM67:AM90" si="35">COUNTIF(J34:L34,"dnc")</f>
        <v>0</v>
      </c>
      <c r="AN67" s="24">
        <f t="shared" si="25"/>
        <v>0</v>
      </c>
      <c r="AO67" s="24">
        <f t="shared" si="26"/>
        <v>0</v>
      </c>
      <c r="AP67" s="24">
        <f t="shared" si="27"/>
        <v>0</v>
      </c>
      <c r="AQ67" s="35">
        <f t="shared" si="28"/>
        <v>0</v>
      </c>
      <c r="AR67" s="40">
        <f t="shared" si="29"/>
        <v>5.12222E+16</v>
      </c>
      <c r="AS67" s="37">
        <f t="shared" si="30"/>
        <v>1</v>
      </c>
      <c r="AT67" s="45">
        <f t="shared" si="31"/>
        <v>1</v>
      </c>
      <c r="AU67" s="45">
        <f t="shared" si="32"/>
        <v>1</v>
      </c>
      <c r="AV67" s="46">
        <f t="shared" ref="AV67:AV90" si="36">IFERROR(AT67*100+AU67,0)</f>
        <v>101</v>
      </c>
      <c r="AW67" s="37">
        <f t="shared" ref="AW67:AW90" si="37">IF($Y67=0,0,(RANK($AV67,$AV$66:$AV$90,1))-25+C$19)</f>
        <v>1</v>
      </c>
    </row>
    <row r="68" spans="1:49">
      <c r="A68" s="49">
        <f t="shared" si="6"/>
        <v>588</v>
      </c>
      <c r="B68" s="50" t="str">
        <f t="shared" si="7"/>
        <v>Gallant Fox</v>
      </c>
      <c r="C68" s="50" t="str">
        <f t="shared" si="8"/>
        <v>Dempsey/Thompson</v>
      </c>
      <c r="D68" s="47">
        <f t="shared" ref="D68:U68" si="38">IF(OR(D35="dns",D35="dnf",D35="dsq",D35="ocs",D35="raf"),D$59+1,IF(D35="dnc",IF($AQ68=D$63,"bye",D$59+1),IF(D35="tlx",D$60+1,D35)))</f>
        <v>2</v>
      </c>
      <c r="E68" s="47">
        <f t="shared" si="38"/>
        <v>4</v>
      </c>
      <c r="F68" s="47">
        <f t="shared" si="38"/>
        <v>5</v>
      </c>
      <c r="G68" s="47" t="str">
        <f t="shared" si="38"/>
        <v>bye</v>
      </c>
      <c r="H68" s="47" t="str">
        <f t="shared" si="38"/>
        <v/>
      </c>
      <c r="I68" s="47" t="str">
        <f t="shared" si="38"/>
        <v/>
      </c>
      <c r="J68" s="47">
        <f t="shared" si="38"/>
        <v>7</v>
      </c>
      <c r="K68" s="47">
        <f t="shared" si="38"/>
        <v>8</v>
      </c>
      <c r="L68" s="47" t="str">
        <f t="shared" si="38"/>
        <v/>
      </c>
      <c r="M68" s="47">
        <f t="shared" si="38"/>
        <v>3</v>
      </c>
      <c r="N68" s="47">
        <f t="shared" si="38"/>
        <v>2</v>
      </c>
      <c r="O68" s="47">
        <f t="shared" si="38"/>
        <v>1</v>
      </c>
      <c r="P68" s="47">
        <f t="shared" si="38"/>
        <v>5</v>
      </c>
      <c r="Q68" s="47">
        <f t="shared" si="38"/>
        <v>1</v>
      </c>
      <c r="R68" s="47">
        <f t="shared" si="38"/>
        <v>1</v>
      </c>
      <c r="S68" s="47">
        <f t="shared" si="38"/>
        <v>9</v>
      </c>
      <c r="T68" s="47">
        <f t="shared" si="38"/>
        <v>9</v>
      </c>
      <c r="U68" s="47" t="str">
        <f t="shared" si="38"/>
        <v/>
      </c>
      <c r="V68" s="47">
        <f t="shared" si="10"/>
        <v>1</v>
      </c>
      <c r="W68" s="47">
        <f t="shared" si="11"/>
        <v>57</v>
      </c>
      <c r="X68" s="47">
        <f t="shared" si="12"/>
        <v>9</v>
      </c>
      <c r="Y68" s="47">
        <f t="shared" si="13"/>
        <v>48</v>
      </c>
      <c r="Z68" s="48">
        <f t="shared" si="14"/>
        <v>52.00309</v>
      </c>
      <c r="AA68" s="49">
        <f t="shared" si="15"/>
        <v>5</v>
      </c>
      <c r="AB68" s="50" t="str">
        <f t="shared" si="16"/>
        <v>Gallant Fox</v>
      </c>
      <c r="AC68" s="85"/>
      <c r="AD68" s="37">
        <f t="shared" si="17"/>
        <v>8</v>
      </c>
      <c r="AE68" s="23">
        <f t="shared" si="18"/>
        <v>0</v>
      </c>
      <c r="AF68" s="24">
        <f t="shared" si="19"/>
        <v>8</v>
      </c>
      <c r="AG68" s="24">
        <f t="shared" si="34"/>
        <v>0</v>
      </c>
      <c r="AH68" s="24">
        <f t="shared" si="20"/>
        <v>0</v>
      </c>
      <c r="AI68" s="24">
        <f t="shared" si="21"/>
        <v>0</v>
      </c>
      <c r="AJ68" s="25">
        <f t="shared" si="22"/>
        <v>0</v>
      </c>
      <c r="AK68" s="23">
        <f t="shared" si="23"/>
        <v>0</v>
      </c>
      <c r="AL68" s="24">
        <f t="shared" si="24"/>
        <v>1</v>
      </c>
      <c r="AM68" s="24">
        <f t="shared" si="35"/>
        <v>0</v>
      </c>
      <c r="AN68" s="24">
        <f t="shared" si="25"/>
        <v>0</v>
      </c>
      <c r="AO68" s="24">
        <f t="shared" si="26"/>
        <v>0</v>
      </c>
      <c r="AP68" s="24">
        <f t="shared" si="27"/>
        <v>0</v>
      </c>
      <c r="AQ68" s="35">
        <f t="shared" si="28"/>
        <v>2</v>
      </c>
      <c r="AR68" s="40">
        <f t="shared" si="29"/>
        <v>3.21120112E+16</v>
      </c>
      <c r="AS68" s="37">
        <f t="shared" si="30"/>
        <v>3</v>
      </c>
      <c r="AT68" s="45">
        <f t="shared" si="31"/>
        <v>9</v>
      </c>
      <c r="AU68" s="45">
        <f t="shared" si="32"/>
        <v>9</v>
      </c>
      <c r="AV68" s="46">
        <f t="shared" si="36"/>
        <v>909</v>
      </c>
      <c r="AW68" s="37">
        <f t="shared" si="37"/>
        <v>9</v>
      </c>
    </row>
    <row r="69" spans="1:49">
      <c r="A69" s="49">
        <f t="shared" si="6"/>
        <v>591</v>
      </c>
      <c r="B69" s="50" t="str">
        <f t="shared" si="7"/>
        <v>Shamrock VI</v>
      </c>
      <c r="C69" s="50" t="str">
        <f t="shared" si="8"/>
        <v>Mullen</v>
      </c>
      <c r="D69" s="47">
        <f t="shared" ref="D69:U69" si="39">IF(OR(D36="dns",D36="dnf",D36="dsq",D36="ocs",D36="raf"),D$59+1,IF(D36="dnc",IF($AQ69=D$63,"bye",D$59+1),IF(D36="tlx",D$60+1,D36)))</f>
        <v>5</v>
      </c>
      <c r="E69" s="47">
        <f t="shared" si="39"/>
        <v>6</v>
      </c>
      <c r="F69" s="47">
        <f t="shared" si="39"/>
        <v>6</v>
      </c>
      <c r="G69" s="47">
        <f t="shared" si="39"/>
        <v>6</v>
      </c>
      <c r="H69" s="47" t="str">
        <f t="shared" si="39"/>
        <v/>
      </c>
      <c r="I69" s="47" t="str">
        <f t="shared" si="39"/>
        <v/>
      </c>
      <c r="J69" s="47">
        <f t="shared" si="39"/>
        <v>6</v>
      </c>
      <c r="K69" s="47">
        <f t="shared" si="39"/>
        <v>5</v>
      </c>
      <c r="L69" s="47" t="str">
        <f t="shared" si="39"/>
        <v/>
      </c>
      <c r="M69" s="47">
        <f t="shared" si="39"/>
        <v>4</v>
      </c>
      <c r="N69" s="47">
        <f t="shared" si="39"/>
        <v>3</v>
      </c>
      <c r="O69" s="47">
        <f t="shared" si="39"/>
        <v>2</v>
      </c>
      <c r="P69" s="47">
        <f t="shared" si="39"/>
        <v>7</v>
      </c>
      <c r="Q69" s="47">
        <f t="shared" si="39"/>
        <v>8</v>
      </c>
      <c r="R69" s="47">
        <f t="shared" si="39"/>
        <v>9</v>
      </c>
      <c r="S69" s="47">
        <f t="shared" si="39"/>
        <v>7</v>
      </c>
      <c r="T69" s="47">
        <f t="shared" si="39"/>
        <v>7</v>
      </c>
      <c r="U69" s="47" t="str">
        <f t="shared" si="39"/>
        <v/>
      </c>
      <c r="V69" s="47">
        <f t="shared" si="10"/>
        <v>0</v>
      </c>
      <c r="W69" s="47">
        <f t="shared" si="11"/>
        <v>81</v>
      </c>
      <c r="X69" s="47">
        <f t="shared" si="12"/>
        <v>9</v>
      </c>
      <c r="Y69" s="47">
        <f t="shared" si="13"/>
        <v>72</v>
      </c>
      <c r="Z69" s="48">
        <f t="shared" si="14"/>
        <v>72.007069999999999</v>
      </c>
      <c r="AA69" s="49">
        <f t="shared" si="15"/>
        <v>7</v>
      </c>
      <c r="AB69" s="50" t="str">
        <f t="shared" si="16"/>
        <v>Shamrock VI</v>
      </c>
      <c r="AC69" s="85"/>
      <c r="AD69" s="37">
        <f t="shared" si="17"/>
        <v>5</v>
      </c>
      <c r="AE69" s="23">
        <f t="shared" si="18"/>
        <v>0</v>
      </c>
      <c r="AF69" s="23">
        <f>IF($D36="dnc",$D$59+1,0)+IF($E36="dnc",$E$59+1,0)+IF($G36="dnc",$F$59+1,0)</f>
        <v>0</v>
      </c>
      <c r="AG69" s="24">
        <f t="shared" si="34"/>
        <v>0</v>
      </c>
      <c r="AH69" s="24">
        <f t="shared" si="20"/>
        <v>0</v>
      </c>
      <c r="AI69" s="24">
        <f t="shared" si="21"/>
        <v>0</v>
      </c>
      <c r="AJ69" s="25">
        <f t="shared" si="22"/>
        <v>0</v>
      </c>
      <c r="AK69" s="23">
        <f>COUNTIF(D36:G36,"dnc")</f>
        <v>0</v>
      </c>
      <c r="AL69" s="24">
        <f>COUNTIF(G36:I36,"dnc")</f>
        <v>0</v>
      </c>
      <c r="AM69" s="24">
        <f t="shared" si="35"/>
        <v>0</v>
      </c>
      <c r="AN69" s="24">
        <f t="shared" si="25"/>
        <v>0</v>
      </c>
      <c r="AO69" s="24">
        <f t="shared" si="26"/>
        <v>0</v>
      </c>
      <c r="AP69" s="24">
        <f t="shared" si="27"/>
        <v>0</v>
      </c>
      <c r="AQ69" s="35">
        <f t="shared" si="28"/>
        <v>0</v>
      </c>
      <c r="AR69" s="40">
        <f t="shared" si="29"/>
        <v>1112431100000000</v>
      </c>
      <c r="AS69" s="37">
        <f t="shared" si="30"/>
        <v>7</v>
      </c>
      <c r="AT69" s="45">
        <f t="shared" si="31"/>
        <v>7</v>
      </c>
      <c r="AU69" s="45">
        <f t="shared" si="32"/>
        <v>7</v>
      </c>
      <c r="AV69" s="46">
        <f t="shared" si="36"/>
        <v>707</v>
      </c>
      <c r="AW69" s="37">
        <f t="shared" si="37"/>
        <v>7</v>
      </c>
    </row>
    <row r="70" spans="1:49">
      <c r="A70" s="49">
        <f t="shared" si="6"/>
        <v>667</v>
      </c>
      <c r="B70" s="50" t="str">
        <f t="shared" si="7"/>
        <v>Pressure</v>
      </c>
      <c r="C70" s="50" t="str">
        <f t="shared" si="8"/>
        <v>G. Nickerson</v>
      </c>
      <c r="D70" s="47">
        <f t="shared" ref="D70:U70" si="40">IF(OR(D37="dns",D37="dnf",D37="dsq",D37="ocs",D37="raf"),D$59+1,IF(D37="dnc",IF($AQ70=D$63,"bye",D$59+1),IF(D37="tlx",D$60+1,D37)))</f>
        <v>7</v>
      </c>
      <c r="E70" s="47">
        <f t="shared" si="40"/>
        <v>5</v>
      </c>
      <c r="F70" s="47">
        <f t="shared" si="40"/>
        <v>3</v>
      </c>
      <c r="G70" s="47">
        <f t="shared" si="40"/>
        <v>2</v>
      </c>
      <c r="H70" s="47" t="str">
        <f t="shared" si="40"/>
        <v/>
      </c>
      <c r="I70" s="47" t="str">
        <f t="shared" si="40"/>
        <v/>
      </c>
      <c r="J70" s="47">
        <f t="shared" si="40"/>
        <v>2</v>
      </c>
      <c r="K70" s="47">
        <f t="shared" si="40"/>
        <v>2</v>
      </c>
      <c r="L70" s="47" t="str">
        <f t="shared" si="40"/>
        <v/>
      </c>
      <c r="M70" s="47">
        <f t="shared" si="40"/>
        <v>5</v>
      </c>
      <c r="N70" s="47">
        <f t="shared" si="40"/>
        <v>1</v>
      </c>
      <c r="O70" s="47">
        <f t="shared" si="40"/>
        <v>5</v>
      </c>
      <c r="P70" s="47">
        <f t="shared" si="40"/>
        <v>6</v>
      </c>
      <c r="Q70" s="47">
        <f t="shared" si="40"/>
        <v>6</v>
      </c>
      <c r="R70" s="47">
        <f t="shared" si="40"/>
        <v>3</v>
      </c>
      <c r="S70" s="47">
        <f t="shared" si="40"/>
        <v>4</v>
      </c>
      <c r="T70" s="47">
        <f t="shared" si="40"/>
        <v>2</v>
      </c>
      <c r="U70" s="47" t="str">
        <f t="shared" si="40"/>
        <v/>
      </c>
      <c r="V70" s="47">
        <f t="shared" si="10"/>
        <v>0</v>
      </c>
      <c r="W70" s="47">
        <f t="shared" si="11"/>
        <v>53</v>
      </c>
      <c r="X70" s="47">
        <f t="shared" si="12"/>
        <v>7</v>
      </c>
      <c r="Y70" s="47">
        <f t="shared" si="13"/>
        <v>46</v>
      </c>
      <c r="Z70" s="48">
        <f t="shared" si="14"/>
        <v>46.004019999999997</v>
      </c>
      <c r="AA70" s="49">
        <f t="shared" si="15"/>
        <v>4</v>
      </c>
      <c r="AB70" s="50" t="str">
        <f t="shared" si="16"/>
        <v>Pressure</v>
      </c>
      <c r="AC70" s="85"/>
      <c r="AD70" s="37">
        <f t="shared" si="17"/>
        <v>3</v>
      </c>
      <c r="AE70" s="23">
        <f t="shared" si="18"/>
        <v>0</v>
      </c>
      <c r="AF70" s="24">
        <f t="shared" si="19"/>
        <v>0</v>
      </c>
      <c r="AG70" s="24">
        <f t="shared" si="34"/>
        <v>0</v>
      </c>
      <c r="AH70" s="24">
        <f t="shared" si="20"/>
        <v>0</v>
      </c>
      <c r="AI70" s="24">
        <f t="shared" si="21"/>
        <v>0</v>
      </c>
      <c r="AJ70" s="25">
        <f t="shared" si="22"/>
        <v>0</v>
      </c>
      <c r="AK70" s="23">
        <f t="shared" si="23"/>
        <v>0</v>
      </c>
      <c r="AL70" s="24">
        <f t="shared" si="24"/>
        <v>0</v>
      </c>
      <c r="AM70" s="24">
        <f t="shared" si="35"/>
        <v>0</v>
      </c>
      <c r="AN70" s="24">
        <f t="shared" si="25"/>
        <v>0</v>
      </c>
      <c r="AO70" s="24">
        <f t="shared" si="26"/>
        <v>0</v>
      </c>
      <c r="AP70" s="24">
        <f t="shared" si="27"/>
        <v>0</v>
      </c>
      <c r="AQ70" s="35">
        <f t="shared" si="28"/>
        <v>0</v>
      </c>
      <c r="AR70" s="40">
        <f t="shared" si="29"/>
        <v>1.421321E+16</v>
      </c>
      <c r="AS70" s="37">
        <f t="shared" si="30"/>
        <v>4</v>
      </c>
      <c r="AT70" s="45">
        <f t="shared" si="31"/>
        <v>2</v>
      </c>
      <c r="AU70" s="45">
        <f t="shared" si="32"/>
        <v>4</v>
      </c>
      <c r="AV70" s="46">
        <f t="shared" si="36"/>
        <v>204</v>
      </c>
      <c r="AW70" s="37">
        <f t="shared" si="37"/>
        <v>2</v>
      </c>
    </row>
    <row r="71" spans="1:49">
      <c r="A71" s="49">
        <f t="shared" si="6"/>
        <v>1151</v>
      </c>
      <c r="B71" s="50" t="str">
        <f t="shared" si="7"/>
        <v>FKA</v>
      </c>
      <c r="C71" s="50" t="str">
        <f t="shared" si="8"/>
        <v>Beckwith</v>
      </c>
      <c r="D71" s="47">
        <f t="shared" ref="D71:U71" si="41">IF(OR(D38="dns",D38="dnf",D38="dsq",D38="ocs",D38="raf"),D$59+1,IF(D38="dnc",IF($AQ71=D$63,"bye",D$59+1),IF(D38="tlx",D$60+1,D38)))</f>
        <v>4</v>
      </c>
      <c r="E71" s="47">
        <f t="shared" si="41"/>
        <v>2</v>
      </c>
      <c r="F71" s="47">
        <f t="shared" si="41"/>
        <v>4</v>
      </c>
      <c r="G71" s="47">
        <f t="shared" si="41"/>
        <v>5</v>
      </c>
      <c r="H71" s="47" t="str">
        <f t="shared" si="41"/>
        <v/>
      </c>
      <c r="I71" s="47" t="str">
        <f t="shared" si="41"/>
        <v/>
      </c>
      <c r="J71" s="47" t="str">
        <f t="shared" si="41"/>
        <v>bye</v>
      </c>
      <c r="K71" s="47" t="str">
        <f t="shared" si="41"/>
        <v>bye</v>
      </c>
      <c r="L71" s="47" t="str">
        <f t="shared" si="41"/>
        <v/>
      </c>
      <c r="M71" s="47">
        <f t="shared" si="41"/>
        <v>8</v>
      </c>
      <c r="N71" s="47">
        <f t="shared" si="41"/>
        <v>8</v>
      </c>
      <c r="O71" s="47">
        <f t="shared" si="41"/>
        <v>8</v>
      </c>
      <c r="P71" s="47">
        <f t="shared" si="41"/>
        <v>2</v>
      </c>
      <c r="Q71" s="47">
        <f t="shared" si="41"/>
        <v>2</v>
      </c>
      <c r="R71" s="47">
        <f t="shared" si="41"/>
        <v>5</v>
      </c>
      <c r="S71" s="47">
        <f t="shared" si="41"/>
        <v>5</v>
      </c>
      <c r="T71" s="47">
        <f t="shared" si="41"/>
        <v>6</v>
      </c>
      <c r="U71" s="47" t="str">
        <f t="shared" si="41"/>
        <v/>
      </c>
      <c r="V71" s="47">
        <f t="shared" si="10"/>
        <v>2</v>
      </c>
      <c r="W71" s="47">
        <f t="shared" si="11"/>
        <v>59</v>
      </c>
      <c r="X71" s="47">
        <f t="shared" si="12"/>
        <v>8</v>
      </c>
      <c r="Y71" s="47">
        <f t="shared" si="13"/>
        <v>51</v>
      </c>
      <c r="Z71" s="48">
        <f t="shared" si="14"/>
        <v>60.277787272727274</v>
      </c>
      <c r="AA71" s="49">
        <f t="shared" si="15"/>
        <v>6</v>
      </c>
      <c r="AB71" s="50" t="str">
        <f t="shared" si="16"/>
        <v>FKA</v>
      </c>
      <c r="AC71" s="85"/>
      <c r="AD71" s="37">
        <f t="shared" si="17"/>
        <v>6</v>
      </c>
      <c r="AE71" s="23">
        <f t="shared" si="18"/>
        <v>0</v>
      </c>
      <c r="AF71" s="24">
        <f t="shared" si="19"/>
        <v>0</v>
      </c>
      <c r="AG71" s="24">
        <f t="shared" si="34"/>
        <v>18</v>
      </c>
      <c r="AH71" s="24">
        <f t="shared" si="20"/>
        <v>16</v>
      </c>
      <c r="AI71" s="24">
        <f t="shared" si="21"/>
        <v>0</v>
      </c>
      <c r="AJ71" s="25">
        <f t="shared" si="22"/>
        <v>0</v>
      </c>
      <c r="AK71" s="23">
        <f t="shared" si="23"/>
        <v>0</v>
      </c>
      <c r="AL71" s="24">
        <f t="shared" si="24"/>
        <v>0</v>
      </c>
      <c r="AM71" s="24">
        <f t="shared" si="35"/>
        <v>2</v>
      </c>
      <c r="AN71" s="24">
        <f t="shared" si="25"/>
        <v>2</v>
      </c>
      <c r="AO71" s="24">
        <f t="shared" si="26"/>
        <v>0</v>
      </c>
      <c r="AP71" s="24">
        <f t="shared" si="27"/>
        <v>0</v>
      </c>
      <c r="AQ71" s="35">
        <f t="shared" si="28"/>
        <v>3</v>
      </c>
      <c r="AR71" s="40">
        <f t="shared" si="29"/>
        <v>3023103000000000</v>
      </c>
      <c r="AS71" s="37">
        <f t="shared" si="30"/>
        <v>5</v>
      </c>
      <c r="AT71" s="45">
        <f t="shared" si="31"/>
        <v>6</v>
      </c>
      <c r="AU71" s="45">
        <f t="shared" si="32"/>
        <v>5</v>
      </c>
      <c r="AV71" s="46">
        <f t="shared" si="36"/>
        <v>605</v>
      </c>
      <c r="AW71" s="37">
        <f t="shared" si="37"/>
        <v>6</v>
      </c>
    </row>
    <row r="72" spans="1:49">
      <c r="A72" s="49">
        <f t="shared" si="6"/>
        <v>1153</v>
      </c>
      <c r="B72" s="50" t="str">
        <f t="shared" si="7"/>
        <v>More Gostosa</v>
      </c>
      <c r="C72" s="50" t="str">
        <f t="shared" si="8"/>
        <v>Hayes/Kirchhoff</v>
      </c>
      <c r="D72" s="47">
        <f t="shared" ref="D72:U72" si="42">IF(OR(D39="dns",D39="dnf",D39="dsq",D39="ocs",D39="raf"),D$59+1,IF(D39="dnc",IF($AQ72=D$63,"bye",D$59+1),IF(D39="tlx",D$60+1,D39)))</f>
        <v>3</v>
      </c>
      <c r="E72" s="47">
        <f t="shared" si="42"/>
        <v>1</v>
      </c>
      <c r="F72" s="47">
        <f t="shared" si="42"/>
        <v>1</v>
      </c>
      <c r="G72" s="47">
        <f t="shared" si="42"/>
        <v>1</v>
      </c>
      <c r="H72" s="47" t="str">
        <f t="shared" si="42"/>
        <v/>
      </c>
      <c r="I72" s="47" t="str">
        <f t="shared" si="42"/>
        <v/>
      </c>
      <c r="J72" s="47">
        <f t="shared" si="42"/>
        <v>5</v>
      </c>
      <c r="K72" s="47">
        <f t="shared" si="42"/>
        <v>1</v>
      </c>
      <c r="L72" s="47" t="str">
        <f t="shared" si="42"/>
        <v/>
      </c>
      <c r="M72" s="47" t="str">
        <f t="shared" si="42"/>
        <v>bye</v>
      </c>
      <c r="N72" s="47" t="str">
        <f t="shared" si="42"/>
        <v>bye</v>
      </c>
      <c r="O72" s="47" t="str">
        <f t="shared" si="42"/>
        <v>bye</v>
      </c>
      <c r="P72" s="47">
        <f t="shared" si="42"/>
        <v>1</v>
      </c>
      <c r="Q72" s="47">
        <f t="shared" si="42"/>
        <v>3</v>
      </c>
      <c r="R72" s="47">
        <f t="shared" si="42"/>
        <v>4</v>
      </c>
      <c r="S72" s="47">
        <f t="shared" si="42"/>
        <v>2</v>
      </c>
      <c r="T72" s="47">
        <f t="shared" si="42"/>
        <v>5</v>
      </c>
      <c r="U72" s="47" t="str">
        <f t="shared" si="42"/>
        <v/>
      </c>
      <c r="V72" s="47">
        <f t="shared" si="10"/>
        <v>3</v>
      </c>
      <c r="W72" s="47">
        <f t="shared" si="11"/>
        <v>27</v>
      </c>
      <c r="X72" s="47">
        <f t="shared" si="12"/>
        <v>5</v>
      </c>
      <c r="Y72" s="47">
        <f t="shared" si="13"/>
        <v>22</v>
      </c>
      <c r="Z72" s="48">
        <f t="shared" si="14"/>
        <v>28.602050000000002</v>
      </c>
      <c r="AA72" s="49">
        <f t="shared" si="15"/>
        <v>1</v>
      </c>
      <c r="AB72" s="50" t="str">
        <f t="shared" si="16"/>
        <v>More Gostosa</v>
      </c>
      <c r="AC72" s="85"/>
      <c r="AD72" s="37">
        <f t="shared" si="17"/>
        <v>4</v>
      </c>
      <c r="AE72" s="23">
        <f t="shared" si="18"/>
        <v>0</v>
      </c>
      <c r="AF72" s="24">
        <f t="shared" si="19"/>
        <v>0</v>
      </c>
      <c r="AG72" s="24">
        <f t="shared" si="34"/>
        <v>0</v>
      </c>
      <c r="AH72" s="24">
        <f t="shared" si="20"/>
        <v>24</v>
      </c>
      <c r="AI72" s="24">
        <f t="shared" si="21"/>
        <v>0</v>
      </c>
      <c r="AJ72" s="25">
        <f t="shared" si="22"/>
        <v>0</v>
      </c>
      <c r="AK72" s="23">
        <f t="shared" si="23"/>
        <v>0</v>
      </c>
      <c r="AL72" s="24">
        <f t="shared" si="24"/>
        <v>0</v>
      </c>
      <c r="AM72" s="24">
        <f t="shared" si="35"/>
        <v>0</v>
      </c>
      <c r="AN72" s="24">
        <f t="shared" si="25"/>
        <v>3</v>
      </c>
      <c r="AO72" s="24">
        <f t="shared" si="26"/>
        <v>0</v>
      </c>
      <c r="AP72" s="24">
        <f t="shared" si="27"/>
        <v>0</v>
      </c>
      <c r="AQ72" s="35">
        <f t="shared" si="28"/>
        <v>4</v>
      </c>
      <c r="AR72" s="40">
        <f t="shared" si="29"/>
        <v>5.1212E+16</v>
      </c>
      <c r="AS72" s="37">
        <f t="shared" si="30"/>
        <v>2</v>
      </c>
      <c r="AT72" s="45">
        <f t="shared" si="31"/>
        <v>5</v>
      </c>
      <c r="AU72" s="45">
        <f t="shared" si="32"/>
        <v>2</v>
      </c>
      <c r="AV72" s="46">
        <f t="shared" si="36"/>
        <v>502</v>
      </c>
      <c r="AW72" s="37">
        <f t="shared" si="37"/>
        <v>5</v>
      </c>
    </row>
    <row r="73" spans="1:49">
      <c r="A73" s="49">
        <f t="shared" si="6"/>
        <v>584</v>
      </c>
      <c r="B73" s="50" t="str">
        <f t="shared" si="7"/>
        <v>He's Baaack!</v>
      </c>
      <c r="C73" s="50" t="str">
        <f t="shared" si="8"/>
        <v>Knowles</v>
      </c>
      <c r="D73" s="47" t="str">
        <f t="shared" ref="D73:U73" si="43">IF(OR(D40="dns",D40="dnf",D40="dsq",D40="ocs",D40="raf"),D$59+1,IF(D40="dnc",IF($AQ73=D$63,"bye",D$59+1),IF(D40="tlx",D$60+1,D40)))</f>
        <v>bye</v>
      </c>
      <c r="E73" s="47" t="str">
        <f t="shared" si="43"/>
        <v>bye</v>
      </c>
      <c r="F73" s="47" t="str">
        <f t="shared" si="43"/>
        <v>bye</v>
      </c>
      <c r="G73" s="47">
        <f t="shared" si="43"/>
        <v>3</v>
      </c>
      <c r="H73" s="47" t="str">
        <f t="shared" si="43"/>
        <v/>
      </c>
      <c r="I73" s="47" t="str">
        <f t="shared" si="43"/>
        <v/>
      </c>
      <c r="J73" s="47">
        <f t="shared" si="43"/>
        <v>3</v>
      </c>
      <c r="K73" s="47">
        <f t="shared" si="43"/>
        <v>3</v>
      </c>
      <c r="L73" s="47" t="str">
        <f t="shared" si="43"/>
        <v/>
      </c>
      <c r="M73" s="47">
        <f t="shared" si="43"/>
        <v>2</v>
      </c>
      <c r="N73" s="47">
        <f t="shared" si="43"/>
        <v>4</v>
      </c>
      <c r="O73" s="47">
        <f t="shared" si="43"/>
        <v>3</v>
      </c>
      <c r="P73" s="47">
        <f t="shared" si="43"/>
        <v>4</v>
      </c>
      <c r="Q73" s="47">
        <f t="shared" si="43"/>
        <v>4</v>
      </c>
      <c r="R73" s="47">
        <f t="shared" si="43"/>
        <v>2</v>
      </c>
      <c r="S73" s="47">
        <f t="shared" si="43"/>
        <v>3</v>
      </c>
      <c r="T73" s="47">
        <f t="shared" si="43"/>
        <v>3</v>
      </c>
      <c r="U73" s="47" t="str">
        <f t="shared" si="43"/>
        <v/>
      </c>
      <c r="V73" s="47">
        <f t="shared" si="10"/>
        <v>3</v>
      </c>
      <c r="W73" s="47">
        <f t="shared" si="11"/>
        <v>34</v>
      </c>
      <c r="X73" s="47">
        <f t="shared" si="12"/>
        <v>4</v>
      </c>
      <c r="Y73" s="47">
        <f t="shared" si="13"/>
        <v>30</v>
      </c>
      <c r="Z73" s="48">
        <f t="shared" si="14"/>
        <v>39.006030000000003</v>
      </c>
      <c r="AA73" s="49">
        <f t="shared" si="15"/>
        <v>3</v>
      </c>
      <c r="AB73" s="50" t="str">
        <f t="shared" si="16"/>
        <v>He's Baaack!</v>
      </c>
      <c r="AC73" s="85"/>
      <c r="AD73" s="37">
        <f t="shared" si="17"/>
        <v>1</v>
      </c>
      <c r="AE73" s="23">
        <f t="shared" si="18"/>
        <v>21</v>
      </c>
      <c r="AF73" s="24">
        <f t="shared" si="19"/>
        <v>0</v>
      </c>
      <c r="AG73" s="24">
        <f t="shared" si="34"/>
        <v>0</v>
      </c>
      <c r="AH73" s="24">
        <f t="shared" si="20"/>
        <v>0</v>
      </c>
      <c r="AI73" s="24">
        <f t="shared" si="21"/>
        <v>0</v>
      </c>
      <c r="AJ73" s="25">
        <f t="shared" si="22"/>
        <v>0</v>
      </c>
      <c r="AK73" s="23">
        <f t="shared" si="23"/>
        <v>3</v>
      </c>
      <c r="AL73" s="24">
        <f t="shared" si="24"/>
        <v>0</v>
      </c>
      <c r="AM73" s="24">
        <f t="shared" si="35"/>
        <v>0</v>
      </c>
      <c r="AN73" s="24">
        <f t="shared" si="25"/>
        <v>0</v>
      </c>
      <c r="AO73" s="24">
        <f t="shared" si="26"/>
        <v>0</v>
      </c>
      <c r="AP73" s="24">
        <f t="shared" si="27"/>
        <v>0</v>
      </c>
      <c r="AQ73" s="35">
        <f t="shared" si="28"/>
        <v>1</v>
      </c>
      <c r="AR73" s="40">
        <f t="shared" si="29"/>
        <v>2630000000000000</v>
      </c>
      <c r="AS73" s="37">
        <f t="shared" si="30"/>
        <v>6</v>
      </c>
      <c r="AT73" s="45">
        <f t="shared" si="31"/>
        <v>3</v>
      </c>
      <c r="AU73" s="45">
        <f t="shared" si="32"/>
        <v>3</v>
      </c>
      <c r="AV73" s="46">
        <f t="shared" si="36"/>
        <v>303</v>
      </c>
      <c r="AW73" s="37">
        <f t="shared" si="37"/>
        <v>3</v>
      </c>
    </row>
    <row r="74" spans="1:49">
      <c r="A74" s="49">
        <f t="shared" si="6"/>
        <v>175</v>
      </c>
      <c r="B74" s="50" t="str">
        <f t="shared" si="7"/>
        <v>Over the Edge</v>
      </c>
      <c r="C74" s="50" t="str">
        <f t="shared" si="8"/>
        <v>Scott</v>
      </c>
      <c r="D74" s="47" t="str">
        <f t="shared" ref="D74:U74" si="44">IF(OR(D41="dns",D41="dnf",D41="dsq",D41="ocs",D41="raf"),D$59+1,IF(D41="dnc",IF($AQ74=D$63,"bye",D$59+1),IF(D41="tlx",D$60+1,D41)))</f>
        <v>bye</v>
      </c>
      <c r="E74" s="47" t="str">
        <f t="shared" si="44"/>
        <v>bye</v>
      </c>
      <c r="F74" s="47" t="str">
        <f t="shared" si="44"/>
        <v>bye</v>
      </c>
      <c r="G74" s="47">
        <f t="shared" si="44"/>
        <v>7</v>
      </c>
      <c r="H74" s="47" t="str">
        <f t="shared" si="44"/>
        <v/>
      </c>
      <c r="I74" s="47" t="str">
        <f t="shared" si="44"/>
        <v/>
      </c>
      <c r="J74" s="47">
        <f t="shared" si="44"/>
        <v>8</v>
      </c>
      <c r="K74" s="47">
        <f t="shared" si="44"/>
        <v>7</v>
      </c>
      <c r="L74" s="47" t="str">
        <f t="shared" si="44"/>
        <v/>
      </c>
      <c r="M74" s="47">
        <f t="shared" si="44"/>
        <v>8</v>
      </c>
      <c r="N74" s="47">
        <f t="shared" si="44"/>
        <v>7</v>
      </c>
      <c r="O74" s="47">
        <f t="shared" si="44"/>
        <v>7</v>
      </c>
      <c r="P74" s="47">
        <f t="shared" si="44"/>
        <v>9</v>
      </c>
      <c r="Q74" s="47">
        <f t="shared" si="44"/>
        <v>7</v>
      </c>
      <c r="R74" s="47">
        <f t="shared" si="44"/>
        <v>7</v>
      </c>
      <c r="S74" s="47">
        <f t="shared" si="44"/>
        <v>6</v>
      </c>
      <c r="T74" s="47">
        <f t="shared" si="44"/>
        <v>8</v>
      </c>
      <c r="U74" s="47" t="str">
        <f t="shared" si="44"/>
        <v/>
      </c>
      <c r="V74" s="47">
        <f t="shared" si="10"/>
        <v>3</v>
      </c>
      <c r="W74" s="47">
        <f t="shared" si="11"/>
        <v>81</v>
      </c>
      <c r="X74" s="47">
        <f t="shared" si="12"/>
        <v>9</v>
      </c>
      <c r="Y74" s="47">
        <f t="shared" si="13"/>
        <v>72</v>
      </c>
      <c r="Z74" s="48">
        <f t="shared" si="14"/>
        <v>93.609079999999992</v>
      </c>
      <c r="AA74" s="49">
        <f t="shared" si="15"/>
        <v>9</v>
      </c>
      <c r="AB74" s="50" t="str">
        <f t="shared" si="16"/>
        <v>Over the Edge</v>
      </c>
      <c r="AC74" s="37"/>
      <c r="AD74" s="37">
        <f t="shared" si="17"/>
        <v>9</v>
      </c>
      <c r="AE74" s="23">
        <f t="shared" si="18"/>
        <v>21</v>
      </c>
      <c r="AF74" s="24">
        <f t="shared" si="19"/>
        <v>0</v>
      </c>
      <c r="AG74" s="24">
        <f t="shared" si="34"/>
        <v>0</v>
      </c>
      <c r="AH74" s="24">
        <f t="shared" si="20"/>
        <v>0</v>
      </c>
      <c r="AI74" s="24">
        <f t="shared" si="21"/>
        <v>0</v>
      </c>
      <c r="AJ74" s="25">
        <f t="shared" si="22"/>
        <v>0</v>
      </c>
      <c r="AK74" s="23">
        <f t="shared" si="23"/>
        <v>3</v>
      </c>
      <c r="AL74" s="24">
        <f t="shared" si="24"/>
        <v>0</v>
      </c>
      <c r="AM74" s="24">
        <f t="shared" si="35"/>
        <v>0</v>
      </c>
      <c r="AN74" s="24">
        <f t="shared" si="25"/>
        <v>0</v>
      </c>
      <c r="AO74" s="24">
        <f t="shared" si="26"/>
        <v>0</v>
      </c>
      <c r="AP74" s="24">
        <f t="shared" si="27"/>
        <v>0</v>
      </c>
      <c r="AQ74" s="35">
        <f t="shared" si="28"/>
        <v>1</v>
      </c>
      <c r="AR74" s="40">
        <f t="shared" si="29"/>
        <v>163100000000</v>
      </c>
      <c r="AS74" s="37">
        <f t="shared" si="30"/>
        <v>9</v>
      </c>
      <c r="AT74" s="45">
        <f t="shared" si="31"/>
        <v>8</v>
      </c>
      <c r="AU74" s="45">
        <f t="shared" si="32"/>
        <v>6</v>
      </c>
      <c r="AV74" s="46">
        <f t="shared" si="36"/>
        <v>806</v>
      </c>
      <c r="AW74" s="37">
        <f t="shared" si="37"/>
        <v>8</v>
      </c>
    </row>
    <row r="75" spans="1:49">
      <c r="A75" s="49">
        <f t="shared" si="6"/>
        <v>249</v>
      </c>
      <c r="B75" s="50" t="str">
        <f t="shared" si="7"/>
        <v>Dolce</v>
      </c>
      <c r="C75" s="50" t="str">
        <f t="shared" si="8"/>
        <v>Sonn</v>
      </c>
      <c r="D75" s="47">
        <f t="shared" ref="D75:U75" si="45">IF(OR(D42="dns",D42="dnf",D42="dsq",D42="ocs",D42="raf"),D$59+1,IF(D42="dnc",IF($AQ75=D$63,"bye",D$59+1),IF(D42="tlx",D$60+1,D42)))</f>
        <v>7</v>
      </c>
      <c r="E75" s="47">
        <f t="shared" si="45"/>
        <v>7</v>
      </c>
      <c r="F75" s="47">
        <f t="shared" si="45"/>
        <v>7</v>
      </c>
      <c r="G75" s="47">
        <f t="shared" si="45"/>
        <v>8</v>
      </c>
      <c r="H75" s="47" t="str">
        <f t="shared" si="45"/>
        <v/>
      </c>
      <c r="I75" s="47" t="str">
        <f t="shared" si="45"/>
        <v/>
      </c>
      <c r="J75" s="47">
        <f t="shared" si="45"/>
        <v>9</v>
      </c>
      <c r="K75" s="47">
        <f t="shared" si="45"/>
        <v>9</v>
      </c>
      <c r="L75" s="47" t="str">
        <f t="shared" si="45"/>
        <v/>
      </c>
      <c r="M75" s="47" t="str">
        <f t="shared" si="45"/>
        <v>bye</v>
      </c>
      <c r="N75" s="47" t="str">
        <f t="shared" si="45"/>
        <v>bye</v>
      </c>
      <c r="O75" s="47" t="str">
        <f t="shared" si="45"/>
        <v>bye</v>
      </c>
      <c r="P75" s="47">
        <f t="shared" si="45"/>
        <v>10</v>
      </c>
      <c r="Q75" s="47">
        <f t="shared" si="45"/>
        <v>9</v>
      </c>
      <c r="R75" s="47">
        <f t="shared" si="45"/>
        <v>8</v>
      </c>
      <c r="S75" s="47">
        <f t="shared" si="45"/>
        <v>10</v>
      </c>
      <c r="T75" s="47">
        <f t="shared" si="45"/>
        <v>10</v>
      </c>
      <c r="U75" s="47" t="str">
        <f t="shared" si="45"/>
        <v/>
      </c>
      <c r="V75" s="47">
        <f t="shared" si="10"/>
        <v>3</v>
      </c>
      <c r="W75" s="47">
        <f t="shared" si="11"/>
        <v>94</v>
      </c>
      <c r="X75" s="47">
        <f t="shared" si="12"/>
        <v>10</v>
      </c>
      <c r="Y75" s="47">
        <f t="shared" si="13"/>
        <v>84</v>
      </c>
      <c r="Z75" s="48">
        <f t="shared" si="14"/>
        <v>109.21010000000001</v>
      </c>
      <c r="AA75" s="49">
        <f t="shared" si="15"/>
        <v>10</v>
      </c>
      <c r="AB75" s="50" t="str">
        <f t="shared" si="16"/>
        <v>Dolce</v>
      </c>
      <c r="AC75" s="37"/>
      <c r="AD75" s="37">
        <f t="shared" si="17"/>
        <v>10</v>
      </c>
      <c r="AE75" s="23">
        <f t="shared" si="18"/>
        <v>21</v>
      </c>
      <c r="AF75" s="24">
        <f t="shared" si="19"/>
        <v>8</v>
      </c>
      <c r="AG75" s="24">
        <f t="shared" si="34"/>
        <v>18</v>
      </c>
      <c r="AH75" s="24">
        <f t="shared" si="20"/>
        <v>24</v>
      </c>
      <c r="AI75" s="24">
        <f t="shared" si="21"/>
        <v>0</v>
      </c>
      <c r="AJ75" s="25">
        <f t="shared" si="22"/>
        <v>20</v>
      </c>
      <c r="AK75" s="23">
        <f t="shared" si="23"/>
        <v>3</v>
      </c>
      <c r="AL75" s="24">
        <f t="shared" si="24"/>
        <v>1</v>
      </c>
      <c r="AM75" s="24">
        <f t="shared" si="35"/>
        <v>2</v>
      </c>
      <c r="AN75" s="24">
        <f t="shared" si="25"/>
        <v>3</v>
      </c>
      <c r="AO75" s="24">
        <f t="shared" si="26"/>
        <v>0</v>
      </c>
      <c r="AP75" s="24">
        <f t="shared" si="27"/>
        <v>2</v>
      </c>
      <c r="AQ75" s="35">
        <f t="shared" si="28"/>
        <v>4</v>
      </c>
      <c r="AR75" s="40">
        <f t="shared" si="29"/>
        <v>32330000000</v>
      </c>
      <c r="AS75" s="37">
        <f t="shared" si="30"/>
        <v>10</v>
      </c>
      <c r="AT75" s="45">
        <f t="shared" si="31"/>
        <v>10</v>
      </c>
      <c r="AU75" s="45">
        <f t="shared" si="32"/>
        <v>10</v>
      </c>
      <c r="AV75" s="46">
        <f t="shared" si="36"/>
        <v>1010</v>
      </c>
      <c r="AW75" s="37">
        <f t="shared" si="37"/>
        <v>10</v>
      </c>
    </row>
    <row r="76" spans="1:49">
      <c r="A76" s="49" t="str">
        <f t="shared" si="6"/>
        <v/>
      </c>
      <c r="B76" s="50" t="str">
        <f t="shared" si="7"/>
        <v/>
      </c>
      <c r="C76" s="50" t="str">
        <f t="shared" si="8"/>
        <v/>
      </c>
      <c r="D76" s="47" t="str">
        <f t="shared" ref="D76:U76" si="46">IF(OR(D43="dns",D43="dnf",D43="dsq",D43="ocs",D43="raf"),D$59+1,IF(D43="dnc",IF($AQ76=D$63,"bye",D$59+1),IF(D43="tlx",D$60+1,D43)))</f>
        <v/>
      </c>
      <c r="E76" s="47" t="str">
        <f t="shared" si="46"/>
        <v/>
      </c>
      <c r="F76" s="47" t="str">
        <f t="shared" si="46"/>
        <v/>
      </c>
      <c r="G76" s="47" t="str">
        <f t="shared" si="46"/>
        <v/>
      </c>
      <c r="H76" s="47" t="str">
        <f t="shared" si="46"/>
        <v/>
      </c>
      <c r="I76" s="47" t="str">
        <f t="shared" si="46"/>
        <v/>
      </c>
      <c r="J76" s="47" t="str">
        <f t="shared" si="46"/>
        <v/>
      </c>
      <c r="K76" s="47" t="str">
        <f t="shared" si="46"/>
        <v/>
      </c>
      <c r="L76" s="47" t="str">
        <f t="shared" si="46"/>
        <v/>
      </c>
      <c r="M76" s="47" t="str">
        <f t="shared" si="46"/>
        <v/>
      </c>
      <c r="N76" s="47" t="str">
        <f t="shared" si="46"/>
        <v/>
      </c>
      <c r="O76" s="47" t="str">
        <f t="shared" si="46"/>
        <v/>
      </c>
      <c r="P76" s="47" t="str">
        <f t="shared" si="46"/>
        <v/>
      </c>
      <c r="Q76" s="47" t="str">
        <f t="shared" si="46"/>
        <v/>
      </c>
      <c r="R76" s="47" t="str">
        <f t="shared" si="46"/>
        <v/>
      </c>
      <c r="S76" s="47" t="str">
        <f t="shared" si="46"/>
        <v/>
      </c>
      <c r="T76" s="47" t="str">
        <f t="shared" si="46"/>
        <v/>
      </c>
      <c r="U76" s="47" t="str">
        <f t="shared" si="46"/>
        <v/>
      </c>
      <c r="V76" s="47">
        <f t="shared" si="10"/>
        <v>0</v>
      </c>
      <c r="W76" s="47" t="str">
        <f t="shared" si="11"/>
        <v/>
      </c>
      <c r="X76" s="47" t="e">
        <f t="shared" si="12"/>
        <v>#NUM!</v>
      </c>
      <c r="Y76" s="47">
        <f t="shared" si="13"/>
        <v>0</v>
      </c>
      <c r="Z76" s="48">
        <f t="shared" si="14"/>
        <v>0</v>
      </c>
      <c r="AA76" s="49" t="str">
        <f t="shared" si="15"/>
        <v/>
      </c>
      <c r="AB76" s="50" t="str">
        <f t="shared" si="16"/>
        <v/>
      </c>
      <c r="AC76" s="37"/>
      <c r="AD76" s="37">
        <f t="shared" si="17"/>
        <v>0</v>
      </c>
      <c r="AE76" s="23">
        <f t="shared" si="18"/>
        <v>0</v>
      </c>
      <c r="AF76" s="24">
        <f t="shared" si="19"/>
        <v>0</v>
      </c>
      <c r="AG76" s="24">
        <f t="shared" si="34"/>
        <v>0</v>
      </c>
      <c r="AH76" s="24">
        <f t="shared" si="20"/>
        <v>0</v>
      </c>
      <c r="AI76" s="24">
        <f t="shared" si="21"/>
        <v>0</v>
      </c>
      <c r="AJ76" s="25">
        <f t="shared" si="22"/>
        <v>0</v>
      </c>
      <c r="AK76" s="23">
        <f t="shared" si="23"/>
        <v>0</v>
      </c>
      <c r="AL76" s="24">
        <f t="shared" si="24"/>
        <v>0</v>
      </c>
      <c r="AM76" s="24">
        <f t="shared" si="35"/>
        <v>0</v>
      </c>
      <c r="AN76" s="24">
        <f t="shared" si="25"/>
        <v>0</v>
      </c>
      <c r="AO76" s="24">
        <f t="shared" si="26"/>
        <v>0</v>
      </c>
      <c r="AP76" s="24">
        <f t="shared" si="27"/>
        <v>0</v>
      </c>
      <c r="AQ76" s="35">
        <f t="shared" si="28"/>
        <v>0</v>
      </c>
      <c r="AR76" s="40">
        <f t="shared" si="29"/>
        <v>0</v>
      </c>
      <c r="AS76" s="37">
        <f t="shared" si="30"/>
        <v>0</v>
      </c>
      <c r="AT76" s="45" t="str">
        <f t="shared" si="31"/>
        <v/>
      </c>
      <c r="AU76" s="45" t="str">
        <f t="shared" si="32"/>
        <v/>
      </c>
      <c r="AV76" s="46">
        <f t="shared" si="36"/>
        <v>0</v>
      </c>
      <c r="AW76" s="37">
        <f t="shared" si="37"/>
        <v>0</v>
      </c>
    </row>
    <row r="77" spans="1:49">
      <c r="A77" s="49" t="str">
        <f t="shared" si="6"/>
        <v/>
      </c>
      <c r="B77" s="50" t="str">
        <f t="shared" si="7"/>
        <v/>
      </c>
      <c r="C77" s="50" t="str">
        <f t="shared" si="8"/>
        <v/>
      </c>
      <c r="D77" s="47" t="str">
        <f t="shared" ref="D77:U77" si="47">IF(OR(D44="dns",D44="dnf",D44="dsq",D44="ocs",D44="raf"),D$59+1,IF(D44="dnc",IF($AQ77=D$63,"bye",D$59+1),IF(D44="tlx",D$60+1,D44)))</f>
        <v/>
      </c>
      <c r="E77" s="47" t="str">
        <f t="shared" si="47"/>
        <v/>
      </c>
      <c r="F77" s="47" t="str">
        <f t="shared" si="47"/>
        <v/>
      </c>
      <c r="G77" s="47" t="str">
        <f t="shared" si="47"/>
        <v/>
      </c>
      <c r="H77" s="47" t="str">
        <f t="shared" si="47"/>
        <v/>
      </c>
      <c r="I77" s="47" t="str">
        <f t="shared" si="47"/>
        <v/>
      </c>
      <c r="J77" s="47" t="str">
        <f t="shared" si="47"/>
        <v/>
      </c>
      <c r="K77" s="47" t="str">
        <f t="shared" si="47"/>
        <v/>
      </c>
      <c r="L77" s="47" t="str">
        <f t="shared" si="47"/>
        <v/>
      </c>
      <c r="M77" s="47" t="str">
        <f t="shared" si="47"/>
        <v/>
      </c>
      <c r="N77" s="47" t="str">
        <f t="shared" si="47"/>
        <v/>
      </c>
      <c r="O77" s="47" t="str">
        <f t="shared" si="47"/>
        <v/>
      </c>
      <c r="P77" s="47" t="str">
        <f t="shared" si="47"/>
        <v/>
      </c>
      <c r="Q77" s="47" t="str">
        <f t="shared" si="47"/>
        <v/>
      </c>
      <c r="R77" s="47" t="str">
        <f t="shared" si="47"/>
        <v/>
      </c>
      <c r="S77" s="47" t="str">
        <f t="shared" si="47"/>
        <v/>
      </c>
      <c r="T77" s="47" t="str">
        <f t="shared" si="47"/>
        <v/>
      </c>
      <c r="U77" s="47" t="str">
        <f t="shared" si="47"/>
        <v/>
      </c>
      <c r="V77" s="47">
        <f t="shared" si="10"/>
        <v>0</v>
      </c>
      <c r="W77" s="47" t="str">
        <f t="shared" si="11"/>
        <v/>
      </c>
      <c r="X77" s="47" t="e">
        <f t="shared" si="12"/>
        <v>#NUM!</v>
      </c>
      <c r="Y77" s="47">
        <f t="shared" si="13"/>
        <v>0</v>
      </c>
      <c r="Z77" s="48">
        <f t="shared" si="14"/>
        <v>0</v>
      </c>
      <c r="AA77" s="49" t="str">
        <f t="shared" si="15"/>
        <v/>
      </c>
      <c r="AB77" s="50" t="str">
        <f t="shared" si="16"/>
        <v/>
      </c>
      <c r="AC77" s="37"/>
      <c r="AD77" s="37">
        <f t="shared" si="17"/>
        <v>0</v>
      </c>
      <c r="AE77" s="23">
        <f t="shared" si="18"/>
        <v>0</v>
      </c>
      <c r="AF77" s="24">
        <f t="shared" si="19"/>
        <v>0</v>
      </c>
      <c r="AG77" s="24">
        <f t="shared" si="34"/>
        <v>0</v>
      </c>
      <c r="AH77" s="24">
        <f t="shared" si="20"/>
        <v>0</v>
      </c>
      <c r="AI77" s="24">
        <f t="shared" si="21"/>
        <v>0</v>
      </c>
      <c r="AJ77" s="25">
        <f t="shared" si="22"/>
        <v>0</v>
      </c>
      <c r="AK77" s="23">
        <f t="shared" si="23"/>
        <v>0</v>
      </c>
      <c r="AL77" s="24">
        <f t="shared" si="24"/>
        <v>0</v>
      </c>
      <c r="AM77" s="24">
        <f t="shared" si="35"/>
        <v>0</v>
      </c>
      <c r="AN77" s="24">
        <f t="shared" si="25"/>
        <v>0</v>
      </c>
      <c r="AO77" s="24">
        <f t="shared" si="26"/>
        <v>0</v>
      </c>
      <c r="AP77" s="24">
        <f t="shared" si="27"/>
        <v>0</v>
      </c>
      <c r="AQ77" s="35">
        <f t="shared" si="28"/>
        <v>0</v>
      </c>
      <c r="AR77" s="40">
        <f t="shared" si="29"/>
        <v>0</v>
      </c>
      <c r="AS77" s="37">
        <f t="shared" si="30"/>
        <v>0</v>
      </c>
      <c r="AT77" s="45" t="str">
        <f t="shared" si="31"/>
        <v/>
      </c>
      <c r="AU77" s="45" t="str">
        <f t="shared" si="32"/>
        <v/>
      </c>
      <c r="AV77" s="46">
        <f t="shared" si="36"/>
        <v>0</v>
      </c>
      <c r="AW77" s="37">
        <f t="shared" si="37"/>
        <v>0</v>
      </c>
    </row>
    <row r="78" spans="1:49">
      <c r="A78" s="49" t="str">
        <f t="shared" si="6"/>
        <v/>
      </c>
      <c r="B78" s="50" t="str">
        <f t="shared" si="7"/>
        <v/>
      </c>
      <c r="C78" s="50" t="str">
        <f t="shared" si="8"/>
        <v/>
      </c>
      <c r="D78" s="47" t="str">
        <f t="shared" ref="D78:U78" si="48">IF(OR(D45="dns",D45="dnf",D45="dsq",D45="ocs",D45="raf"),D$59+1,IF(D45="dnc",IF($AQ78=D$63,"bye",D$59+1),IF(D45="tlx",D$60+1,D45)))</f>
        <v/>
      </c>
      <c r="E78" s="47" t="str">
        <f t="shared" si="48"/>
        <v/>
      </c>
      <c r="F78" s="47" t="str">
        <f t="shared" si="48"/>
        <v/>
      </c>
      <c r="G78" s="47" t="str">
        <f t="shared" si="48"/>
        <v/>
      </c>
      <c r="H78" s="47" t="str">
        <f t="shared" si="48"/>
        <v/>
      </c>
      <c r="I78" s="47" t="str">
        <f t="shared" si="48"/>
        <v/>
      </c>
      <c r="J78" s="47" t="str">
        <f t="shared" si="48"/>
        <v/>
      </c>
      <c r="K78" s="47" t="str">
        <f t="shared" si="48"/>
        <v/>
      </c>
      <c r="L78" s="47" t="str">
        <f t="shared" si="48"/>
        <v/>
      </c>
      <c r="M78" s="47" t="str">
        <f t="shared" si="48"/>
        <v/>
      </c>
      <c r="N78" s="47" t="str">
        <f t="shared" si="48"/>
        <v/>
      </c>
      <c r="O78" s="47" t="str">
        <f t="shared" si="48"/>
        <v/>
      </c>
      <c r="P78" s="47" t="str">
        <f t="shared" si="48"/>
        <v/>
      </c>
      <c r="Q78" s="47" t="str">
        <f t="shared" si="48"/>
        <v/>
      </c>
      <c r="R78" s="47" t="str">
        <f t="shared" si="48"/>
        <v/>
      </c>
      <c r="S78" s="47" t="str">
        <f t="shared" si="48"/>
        <v/>
      </c>
      <c r="T78" s="47" t="str">
        <f t="shared" si="48"/>
        <v/>
      </c>
      <c r="U78" s="47" t="str">
        <f t="shared" si="48"/>
        <v/>
      </c>
      <c r="V78" s="47">
        <f t="shared" si="10"/>
        <v>0</v>
      </c>
      <c r="W78" s="47" t="str">
        <f t="shared" si="11"/>
        <v/>
      </c>
      <c r="X78" s="47" t="e">
        <f t="shared" si="12"/>
        <v>#NUM!</v>
      </c>
      <c r="Y78" s="47">
        <f t="shared" si="13"/>
        <v>0</v>
      </c>
      <c r="Z78" s="48">
        <f t="shared" si="14"/>
        <v>0</v>
      </c>
      <c r="AA78" s="49" t="str">
        <f t="shared" si="15"/>
        <v/>
      </c>
      <c r="AB78" s="50" t="str">
        <f t="shared" si="16"/>
        <v/>
      </c>
      <c r="AC78" s="37"/>
      <c r="AD78" s="37">
        <f t="shared" si="17"/>
        <v>0</v>
      </c>
      <c r="AE78" s="23">
        <f t="shared" si="18"/>
        <v>0</v>
      </c>
      <c r="AF78" s="24">
        <f t="shared" si="19"/>
        <v>0</v>
      </c>
      <c r="AG78" s="24">
        <f t="shared" si="34"/>
        <v>0</v>
      </c>
      <c r="AH78" s="24">
        <f t="shared" si="20"/>
        <v>0</v>
      </c>
      <c r="AI78" s="24">
        <f t="shared" si="21"/>
        <v>0</v>
      </c>
      <c r="AJ78" s="25">
        <f t="shared" si="22"/>
        <v>0</v>
      </c>
      <c r="AK78" s="23">
        <f t="shared" si="23"/>
        <v>0</v>
      </c>
      <c r="AL78" s="24">
        <f t="shared" si="24"/>
        <v>0</v>
      </c>
      <c r="AM78" s="24">
        <f t="shared" si="35"/>
        <v>0</v>
      </c>
      <c r="AN78" s="24">
        <f t="shared" si="25"/>
        <v>0</v>
      </c>
      <c r="AO78" s="24">
        <f t="shared" si="26"/>
        <v>0</v>
      </c>
      <c r="AP78" s="24">
        <f t="shared" si="27"/>
        <v>0</v>
      </c>
      <c r="AQ78" s="35">
        <f t="shared" si="28"/>
        <v>0</v>
      </c>
      <c r="AR78" s="40">
        <f t="shared" si="29"/>
        <v>0</v>
      </c>
      <c r="AS78" s="37">
        <f t="shared" si="30"/>
        <v>0</v>
      </c>
      <c r="AT78" s="45" t="str">
        <f t="shared" si="31"/>
        <v/>
      </c>
      <c r="AU78" s="45" t="str">
        <f t="shared" si="32"/>
        <v/>
      </c>
      <c r="AV78" s="46">
        <f t="shared" si="36"/>
        <v>0</v>
      </c>
      <c r="AW78" s="37">
        <f t="shared" si="37"/>
        <v>0</v>
      </c>
    </row>
    <row r="79" spans="1:49">
      <c r="A79" s="49" t="str">
        <f t="shared" si="6"/>
        <v/>
      </c>
      <c r="B79" s="50" t="str">
        <f t="shared" si="7"/>
        <v/>
      </c>
      <c r="C79" s="50" t="str">
        <f t="shared" si="8"/>
        <v/>
      </c>
      <c r="D79" s="47" t="str">
        <f t="shared" ref="D79:U79" si="49">IF(OR(D46="dns",D46="dnf",D46="dsq",D46="ocs",D46="raf"),D$59+1,IF(D46="dnc",IF($AQ79=D$63,"bye",D$59+1),IF(D46="tlx",D$60+1,D46)))</f>
        <v/>
      </c>
      <c r="E79" s="47" t="str">
        <f t="shared" si="49"/>
        <v/>
      </c>
      <c r="F79" s="47" t="str">
        <f t="shared" si="49"/>
        <v/>
      </c>
      <c r="G79" s="47" t="str">
        <f t="shared" si="49"/>
        <v/>
      </c>
      <c r="H79" s="47" t="str">
        <f t="shared" si="49"/>
        <v/>
      </c>
      <c r="I79" s="47" t="str">
        <f t="shared" si="49"/>
        <v/>
      </c>
      <c r="J79" s="47" t="str">
        <f t="shared" si="49"/>
        <v/>
      </c>
      <c r="K79" s="47" t="str">
        <f t="shared" si="49"/>
        <v/>
      </c>
      <c r="L79" s="47" t="str">
        <f t="shared" si="49"/>
        <v/>
      </c>
      <c r="M79" s="47" t="str">
        <f t="shared" si="49"/>
        <v/>
      </c>
      <c r="N79" s="47" t="str">
        <f t="shared" si="49"/>
        <v/>
      </c>
      <c r="O79" s="47" t="str">
        <f t="shared" si="49"/>
        <v/>
      </c>
      <c r="P79" s="47" t="str">
        <f t="shared" si="49"/>
        <v/>
      </c>
      <c r="Q79" s="47" t="str">
        <f t="shared" si="49"/>
        <v/>
      </c>
      <c r="R79" s="47" t="str">
        <f t="shared" si="49"/>
        <v/>
      </c>
      <c r="S79" s="47" t="str">
        <f t="shared" si="49"/>
        <v/>
      </c>
      <c r="T79" s="47" t="str">
        <f t="shared" si="49"/>
        <v/>
      </c>
      <c r="U79" s="47" t="str">
        <f t="shared" si="49"/>
        <v/>
      </c>
      <c r="V79" s="47">
        <f t="shared" si="10"/>
        <v>0</v>
      </c>
      <c r="W79" s="47" t="str">
        <f t="shared" si="11"/>
        <v/>
      </c>
      <c r="X79" s="47" t="e">
        <f t="shared" si="12"/>
        <v>#NUM!</v>
      </c>
      <c r="Y79" s="47">
        <f t="shared" si="13"/>
        <v>0</v>
      </c>
      <c r="Z79" s="48">
        <f t="shared" si="14"/>
        <v>0</v>
      </c>
      <c r="AA79" s="49" t="str">
        <f t="shared" si="15"/>
        <v/>
      </c>
      <c r="AB79" s="50" t="str">
        <f t="shared" si="16"/>
        <v/>
      </c>
      <c r="AC79" s="37"/>
      <c r="AD79" s="37">
        <f t="shared" si="17"/>
        <v>0</v>
      </c>
      <c r="AE79" s="23">
        <f t="shared" si="18"/>
        <v>0</v>
      </c>
      <c r="AF79" s="24">
        <f t="shared" si="19"/>
        <v>0</v>
      </c>
      <c r="AG79" s="24">
        <f t="shared" si="34"/>
        <v>0</v>
      </c>
      <c r="AH79" s="24">
        <f t="shared" si="20"/>
        <v>0</v>
      </c>
      <c r="AI79" s="24">
        <f t="shared" si="21"/>
        <v>0</v>
      </c>
      <c r="AJ79" s="25">
        <f t="shared" si="22"/>
        <v>0</v>
      </c>
      <c r="AK79" s="23">
        <f t="shared" si="23"/>
        <v>0</v>
      </c>
      <c r="AL79" s="24">
        <f t="shared" si="24"/>
        <v>0</v>
      </c>
      <c r="AM79" s="24">
        <f t="shared" si="35"/>
        <v>0</v>
      </c>
      <c r="AN79" s="24">
        <f t="shared" si="25"/>
        <v>0</v>
      </c>
      <c r="AO79" s="24">
        <f t="shared" si="26"/>
        <v>0</v>
      </c>
      <c r="AP79" s="24">
        <f t="shared" si="27"/>
        <v>0</v>
      </c>
      <c r="AQ79" s="35">
        <f t="shared" si="28"/>
        <v>0</v>
      </c>
      <c r="AR79" s="40">
        <f t="shared" si="29"/>
        <v>0</v>
      </c>
      <c r="AS79" s="37">
        <f t="shared" si="30"/>
        <v>0</v>
      </c>
      <c r="AT79" s="45" t="str">
        <f t="shared" si="31"/>
        <v/>
      </c>
      <c r="AU79" s="45" t="str">
        <f t="shared" si="32"/>
        <v/>
      </c>
      <c r="AV79" s="46">
        <f t="shared" si="36"/>
        <v>0</v>
      </c>
      <c r="AW79" s="37">
        <f t="shared" si="37"/>
        <v>0</v>
      </c>
    </row>
    <row r="80" spans="1:49">
      <c r="A80" s="49" t="str">
        <f t="shared" si="6"/>
        <v/>
      </c>
      <c r="B80" s="50" t="str">
        <f t="shared" si="7"/>
        <v/>
      </c>
      <c r="C80" s="50" t="str">
        <f t="shared" si="8"/>
        <v/>
      </c>
      <c r="D80" s="47" t="str">
        <f t="shared" ref="D80:U80" si="50">IF(OR(D47="dns",D47="dnf",D47="dsq",D47="ocs",D47="raf"),D$59+1,IF(D47="dnc",IF($AQ80=D$63,"bye",D$59+1),IF(D47="tlx",D$60+1,D47)))</f>
        <v/>
      </c>
      <c r="E80" s="47" t="str">
        <f t="shared" si="50"/>
        <v/>
      </c>
      <c r="F80" s="47" t="str">
        <f t="shared" si="50"/>
        <v/>
      </c>
      <c r="G80" s="47" t="str">
        <f t="shared" si="50"/>
        <v/>
      </c>
      <c r="H80" s="47" t="str">
        <f t="shared" si="50"/>
        <v/>
      </c>
      <c r="I80" s="47" t="str">
        <f t="shared" si="50"/>
        <v/>
      </c>
      <c r="J80" s="47" t="str">
        <f t="shared" si="50"/>
        <v/>
      </c>
      <c r="K80" s="47" t="str">
        <f t="shared" si="50"/>
        <v/>
      </c>
      <c r="L80" s="47" t="str">
        <f t="shared" si="50"/>
        <v/>
      </c>
      <c r="M80" s="47" t="str">
        <f t="shared" si="50"/>
        <v/>
      </c>
      <c r="N80" s="47" t="str">
        <f t="shared" si="50"/>
        <v/>
      </c>
      <c r="O80" s="47" t="str">
        <f t="shared" si="50"/>
        <v/>
      </c>
      <c r="P80" s="47" t="str">
        <f t="shared" si="50"/>
        <v/>
      </c>
      <c r="Q80" s="47" t="str">
        <f t="shared" si="50"/>
        <v/>
      </c>
      <c r="R80" s="47" t="str">
        <f t="shared" si="50"/>
        <v/>
      </c>
      <c r="S80" s="47" t="str">
        <f t="shared" si="50"/>
        <v/>
      </c>
      <c r="T80" s="47" t="str">
        <f t="shared" si="50"/>
        <v/>
      </c>
      <c r="U80" s="47" t="str">
        <f t="shared" si="50"/>
        <v/>
      </c>
      <c r="V80" s="47">
        <f t="shared" si="10"/>
        <v>0</v>
      </c>
      <c r="W80" s="47" t="str">
        <f t="shared" si="11"/>
        <v/>
      </c>
      <c r="X80" s="47" t="e">
        <f t="shared" si="12"/>
        <v>#NUM!</v>
      </c>
      <c r="Y80" s="47">
        <f t="shared" si="13"/>
        <v>0</v>
      </c>
      <c r="Z80" s="48">
        <f t="shared" si="14"/>
        <v>0</v>
      </c>
      <c r="AA80" s="49" t="str">
        <f t="shared" si="15"/>
        <v/>
      </c>
      <c r="AB80" s="50" t="str">
        <f t="shared" si="16"/>
        <v/>
      </c>
      <c r="AC80" s="37"/>
      <c r="AD80" s="37">
        <f t="shared" si="17"/>
        <v>0</v>
      </c>
      <c r="AE80" s="23">
        <f t="shared" si="18"/>
        <v>0</v>
      </c>
      <c r="AF80" s="24">
        <f t="shared" si="19"/>
        <v>0</v>
      </c>
      <c r="AG80" s="24">
        <f t="shared" si="34"/>
        <v>0</v>
      </c>
      <c r="AH80" s="24">
        <f t="shared" si="20"/>
        <v>0</v>
      </c>
      <c r="AI80" s="24">
        <f t="shared" si="21"/>
        <v>0</v>
      </c>
      <c r="AJ80" s="25">
        <f t="shared" si="22"/>
        <v>0</v>
      </c>
      <c r="AK80" s="23">
        <f t="shared" si="23"/>
        <v>0</v>
      </c>
      <c r="AL80" s="24">
        <f t="shared" si="24"/>
        <v>0</v>
      </c>
      <c r="AM80" s="24">
        <f t="shared" si="35"/>
        <v>0</v>
      </c>
      <c r="AN80" s="24">
        <f t="shared" si="25"/>
        <v>0</v>
      </c>
      <c r="AO80" s="24">
        <f t="shared" si="26"/>
        <v>0</v>
      </c>
      <c r="AP80" s="24">
        <f t="shared" si="27"/>
        <v>0</v>
      </c>
      <c r="AQ80" s="35">
        <f t="shared" si="28"/>
        <v>0</v>
      </c>
      <c r="AR80" s="40">
        <f t="shared" si="29"/>
        <v>0</v>
      </c>
      <c r="AS80" s="37">
        <f t="shared" si="30"/>
        <v>0</v>
      </c>
      <c r="AT80" s="45" t="str">
        <f t="shared" si="31"/>
        <v/>
      </c>
      <c r="AU80" s="45" t="str">
        <f t="shared" si="32"/>
        <v/>
      </c>
      <c r="AV80" s="46">
        <f t="shared" si="36"/>
        <v>0</v>
      </c>
      <c r="AW80" s="37">
        <f t="shared" si="37"/>
        <v>0</v>
      </c>
    </row>
    <row r="81" spans="1:49">
      <c r="A81" s="49" t="str">
        <f t="shared" si="6"/>
        <v/>
      </c>
      <c r="B81" s="50" t="str">
        <f t="shared" si="7"/>
        <v/>
      </c>
      <c r="C81" s="50" t="str">
        <f t="shared" si="8"/>
        <v/>
      </c>
      <c r="D81" s="47" t="str">
        <f t="shared" ref="D81:U81" si="51">IF(OR(D48="dns",D48="dnf",D48="dsq",D48="ocs",D48="raf"),D$59+1,IF(D48="dnc",IF($AQ81=D$63,"bye",D$59+1),IF(D48="tlx",D$60+1,D48)))</f>
        <v/>
      </c>
      <c r="E81" s="47" t="str">
        <f t="shared" si="51"/>
        <v/>
      </c>
      <c r="F81" s="47" t="str">
        <f t="shared" si="51"/>
        <v/>
      </c>
      <c r="G81" s="47" t="str">
        <f t="shared" si="51"/>
        <v/>
      </c>
      <c r="H81" s="47" t="str">
        <f t="shared" si="51"/>
        <v/>
      </c>
      <c r="I81" s="47" t="str">
        <f t="shared" si="51"/>
        <v/>
      </c>
      <c r="J81" s="47" t="str">
        <f t="shared" si="51"/>
        <v/>
      </c>
      <c r="K81" s="47" t="str">
        <f t="shared" si="51"/>
        <v/>
      </c>
      <c r="L81" s="47" t="str">
        <f t="shared" si="51"/>
        <v/>
      </c>
      <c r="M81" s="47" t="str">
        <f t="shared" si="51"/>
        <v/>
      </c>
      <c r="N81" s="47" t="str">
        <f t="shared" si="51"/>
        <v/>
      </c>
      <c r="O81" s="47" t="str">
        <f t="shared" si="51"/>
        <v/>
      </c>
      <c r="P81" s="47" t="str">
        <f t="shared" si="51"/>
        <v/>
      </c>
      <c r="Q81" s="47" t="str">
        <f t="shared" si="51"/>
        <v/>
      </c>
      <c r="R81" s="47" t="str">
        <f t="shared" si="51"/>
        <v/>
      </c>
      <c r="S81" s="47" t="str">
        <f t="shared" si="51"/>
        <v/>
      </c>
      <c r="T81" s="47" t="str">
        <f t="shared" si="51"/>
        <v/>
      </c>
      <c r="U81" s="47" t="str">
        <f t="shared" si="51"/>
        <v/>
      </c>
      <c r="V81" s="47">
        <f t="shared" si="10"/>
        <v>0</v>
      </c>
      <c r="W81" s="47" t="str">
        <f t="shared" si="11"/>
        <v/>
      </c>
      <c r="X81" s="47" t="e">
        <f t="shared" si="12"/>
        <v>#NUM!</v>
      </c>
      <c r="Y81" s="47">
        <f t="shared" si="13"/>
        <v>0</v>
      </c>
      <c r="Z81" s="48">
        <f t="shared" si="14"/>
        <v>0</v>
      </c>
      <c r="AA81" s="49" t="str">
        <f t="shared" si="15"/>
        <v/>
      </c>
      <c r="AB81" s="50" t="str">
        <f t="shared" si="16"/>
        <v/>
      </c>
      <c r="AC81" s="37"/>
      <c r="AD81" s="37">
        <f t="shared" si="17"/>
        <v>0</v>
      </c>
      <c r="AE81" s="23">
        <f t="shared" si="18"/>
        <v>0</v>
      </c>
      <c r="AF81" s="24">
        <f t="shared" si="19"/>
        <v>0</v>
      </c>
      <c r="AG81" s="24">
        <f t="shared" si="34"/>
        <v>0</v>
      </c>
      <c r="AH81" s="24">
        <f t="shared" si="20"/>
        <v>0</v>
      </c>
      <c r="AI81" s="24">
        <f t="shared" si="21"/>
        <v>0</v>
      </c>
      <c r="AJ81" s="25">
        <f t="shared" si="22"/>
        <v>0</v>
      </c>
      <c r="AK81" s="23">
        <f t="shared" si="23"/>
        <v>0</v>
      </c>
      <c r="AL81" s="24">
        <f t="shared" si="24"/>
        <v>0</v>
      </c>
      <c r="AM81" s="24">
        <f t="shared" si="35"/>
        <v>0</v>
      </c>
      <c r="AN81" s="24">
        <f t="shared" si="25"/>
        <v>0</v>
      </c>
      <c r="AO81" s="24">
        <f t="shared" si="26"/>
        <v>0</v>
      </c>
      <c r="AP81" s="24">
        <f t="shared" si="27"/>
        <v>0</v>
      </c>
      <c r="AQ81" s="35">
        <f t="shared" si="28"/>
        <v>0</v>
      </c>
      <c r="AR81" s="40">
        <f t="shared" si="29"/>
        <v>0</v>
      </c>
      <c r="AS81" s="37">
        <f t="shared" si="30"/>
        <v>0</v>
      </c>
      <c r="AT81" s="45" t="str">
        <f t="shared" si="31"/>
        <v/>
      </c>
      <c r="AU81" s="45" t="str">
        <f t="shared" si="32"/>
        <v/>
      </c>
      <c r="AV81" s="46">
        <f t="shared" si="36"/>
        <v>0</v>
      </c>
      <c r="AW81" s="37">
        <f t="shared" si="37"/>
        <v>0</v>
      </c>
    </row>
    <row r="82" spans="1:49">
      <c r="A82" s="49" t="str">
        <f t="shared" si="6"/>
        <v/>
      </c>
      <c r="B82" s="50" t="str">
        <f t="shared" si="7"/>
        <v/>
      </c>
      <c r="C82" s="50" t="str">
        <f t="shared" si="8"/>
        <v/>
      </c>
      <c r="D82" s="47" t="str">
        <f t="shared" ref="D82:U82" si="52">IF(OR(D49="dns",D49="dnf",D49="dsq",D49="ocs",D49="raf"),D$59+1,IF(D49="dnc",IF($AQ82=D$63,"bye",D$59+1),IF(D49="tlx",D$60+1,D49)))</f>
        <v/>
      </c>
      <c r="E82" s="47" t="str">
        <f t="shared" si="52"/>
        <v/>
      </c>
      <c r="F82" s="47" t="str">
        <f t="shared" si="52"/>
        <v/>
      </c>
      <c r="G82" s="47" t="str">
        <f t="shared" si="52"/>
        <v/>
      </c>
      <c r="H82" s="47" t="str">
        <f t="shared" si="52"/>
        <v/>
      </c>
      <c r="I82" s="47" t="str">
        <f t="shared" si="52"/>
        <v/>
      </c>
      <c r="J82" s="47" t="str">
        <f t="shared" si="52"/>
        <v/>
      </c>
      <c r="K82" s="47" t="str">
        <f t="shared" si="52"/>
        <v/>
      </c>
      <c r="L82" s="47" t="str">
        <f t="shared" si="52"/>
        <v/>
      </c>
      <c r="M82" s="47" t="str">
        <f t="shared" si="52"/>
        <v/>
      </c>
      <c r="N82" s="47" t="str">
        <f t="shared" si="52"/>
        <v/>
      </c>
      <c r="O82" s="47" t="str">
        <f t="shared" si="52"/>
        <v/>
      </c>
      <c r="P82" s="47" t="str">
        <f t="shared" si="52"/>
        <v/>
      </c>
      <c r="Q82" s="47" t="str">
        <f t="shared" si="52"/>
        <v/>
      </c>
      <c r="R82" s="47" t="str">
        <f t="shared" si="52"/>
        <v/>
      </c>
      <c r="S82" s="47" t="str">
        <f t="shared" si="52"/>
        <v/>
      </c>
      <c r="T82" s="47" t="str">
        <f t="shared" si="52"/>
        <v/>
      </c>
      <c r="U82" s="47" t="str">
        <f t="shared" si="52"/>
        <v/>
      </c>
      <c r="V82" s="47">
        <f t="shared" si="10"/>
        <v>0</v>
      </c>
      <c r="W82" s="47" t="str">
        <f t="shared" si="11"/>
        <v/>
      </c>
      <c r="X82" s="47" t="e">
        <f t="shared" si="12"/>
        <v>#NUM!</v>
      </c>
      <c r="Y82" s="47">
        <f t="shared" si="13"/>
        <v>0</v>
      </c>
      <c r="Z82" s="48">
        <f t="shared" si="14"/>
        <v>0</v>
      </c>
      <c r="AA82" s="49" t="str">
        <f t="shared" si="15"/>
        <v/>
      </c>
      <c r="AB82" s="50" t="str">
        <f t="shared" si="16"/>
        <v/>
      </c>
      <c r="AC82" s="37"/>
      <c r="AD82" s="37">
        <f t="shared" si="17"/>
        <v>0</v>
      </c>
      <c r="AE82" s="23">
        <f t="shared" si="18"/>
        <v>0</v>
      </c>
      <c r="AF82" s="24">
        <f t="shared" si="19"/>
        <v>0</v>
      </c>
      <c r="AG82" s="24">
        <f t="shared" si="34"/>
        <v>0</v>
      </c>
      <c r="AH82" s="24">
        <f t="shared" si="20"/>
        <v>0</v>
      </c>
      <c r="AI82" s="24">
        <f t="shared" si="21"/>
        <v>0</v>
      </c>
      <c r="AJ82" s="25">
        <f t="shared" si="22"/>
        <v>0</v>
      </c>
      <c r="AK82" s="23">
        <f t="shared" si="23"/>
        <v>0</v>
      </c>
      <c r="AL82" s="24">
        <f t="shared" si="24"/>
        <v>0</v>
      </c>
      <c r="AM82" s="24">
        <f t="shared" si="35"/>
        <v>0</v>
      </c>
      <c r="AN82" s="24">
        <f t="shared" si="25"/>
        <v>0</v>
      </c>
      <c r="AO82" s="24">
        <f t="shared" si="26"/>
        <v>0</v>
      </c>
      <c r="AP82" s="24">
        <f t="shared" si="27"/>
        <v>0</v>
      </c>
      <c r="AQ82" s="35">
        <f t="shared" si="28"/>
        <v>0</v>
      </c>
      <c r="AR82" s="40">
        <f t="shared" si="29"/>
        <v>0</v>
      </c>
      <c r="AS82" s="37">
        <f t="shared" si="30"/>
        <v>0</v>
      </c>
      <c r="AT82" s="45" t="str">
        <f t="shared" si="31"/>
        <v/>
      </c>
      <c r="AU82" s="45" t="str">
        <f t="shared" si="32"/>
        <v/>
      </c>
      <c r="AV82" s="46">
        <f t="shared" si="36"/>
        <v>0</v>
      </c>
      <c r="AW82" s="37">
        <f t="shared" si="37"/>
        <v>0</v>
      </c>
    </row>
    <row r="83" spans="1:49">
      <c r="A83" s="49" t="str">
        <f t="shared" si="6"/>
        <v/>
      </c>
      <c r="B83" s="50" t="str">
        <f t="shared" si="7"/>
        <v/>
      </c>
      <c r="C83" s="50" t="str">
        <f t="shared" si="8"/>
        <v/>
      </c>
      <c r="D83" s="47" t="str">
        <f t="shared" ref="D83:U83" si="53">IF(OR(D50="dns",D50="dnf",D50="dsq",D50="ocs",D50="raf"),D$59+1,IF(D50="dnc",IF($AQ83=D$63,"bye",D$59+1),IF(D50="tlx",D$60+1,D50)))</f>
        <v/>
      </c>
      <c r="E83" s="47" t="str">
        <f t="shared" si="53"/>
        <v/>
      </c>
      <c r="F83" s="47" t="str">
        <f t="shared" si="53"/>
        <v/>
      </c>
      <c r="G83" s="47" t="str">
        <f t="shared" si="53"/>
        <v/>
      </c>
      <c r="H83" s="47" t="str">
        <f t="shared" si="53"/>
        <v/>
      </c>
      <c r="I83" s="47" t="str">
        <f t="shared" si="53"/>
        <v/>
      </c>
      <c r="J83" s="47" t="str">
        <f t="shared" si="53"/>
        <v/>
      </c>
      <c r="K83" s="47" t="str">
        <f t="shared" si="53"/>
        <v/>
      </c>
      <c r="L83" s="47" t="str">
        <f t="shared" si="53"/>
        <v/>
      </c>
      <c r="M83" s="47" t="str">
        <f t="shared" si="53"/>
        <v/>
      </c>
      <c r="N83" s="47" t="str">
        <f t="shared" si="53"/>
        <v/>
      </c>
      <c r="O83" s="47" t="str">
        <f t="shared" si="53"/>
        <v/>
      </c>
      <c r="P83" s="47" t="str">
        <f t="shared" si="53"/>
        <v/>
      </c>
      <c r="Q83" s="47" t="str">
        <f t="shared" si="53"/>
        <v/>
      </c>
      <c r="R83" s="47" t="str">
        <f t="shared" si="53"/>
        <v/>
      </c>
      <c r="S83" s="47" t="str">
        <f t="shared" si="53"/>
        <v/>
      </c>
      <c r="T83" s="47" t="str">
        <f t="shared" si="53"/>
        <v/>
      </c>
      <c r="U83" s="47" t="str">
        <f t="shared" si="53"/>
        <v/>
      </c>
      <c r="V83" s="47">
        <f>COUNTIF(D83:U83,"bye")</f>
        <v>0</v>
      </c>
      <c r="W83" s="47" t="str">
        <f t="shared" si="11"/>
        <v/>
      </c>
      <c r="X83" s="47" t="e">
        <f t="shared" si="12"/>
        <v>#NUM!</v>
      </c>
      <c r="Y83" s="47">
        <f t="shared" si="13"/>
        <v>0</v>
      </c>
      <c r="Z83" s="48">
        <f t="shared" si="14"/>
        <v>0</v>
      </c>
      <c r="AA83" s="49" t="str">
        <f t="shared" si="15"/>
        <v/>
      </c>
      <c r="AB83" s="50" t="str">
        <f t="shared" si="16"/>
        <v/>
      </c>
      <c r="AC83" s="85"/>
      <c r="AD83" s="37">
        <f t="shared" si="17"/>
        <v>0</v>
      </c>
      <c r="AE83" s="23">
        <f t="shared" si="18"/>
        <v>0</v>
      </c>
      <c r="AF83" s="24">
        <f t="shared" si="19"/>
        <v>0</v>
      </c>
      <c r="AG83" s="24">
        <f t="shared" si="34"/>
        <v>0</v>
      </c>
      <c r="AH83" s="24">
        <f t="shared" si="20"/>
        <v>0</v>
      </c>
      <c r="AI83" s="24">
        <f t="shared" si="21"/>
        <v>0</v>
      </c>
      <c r="AJ83" s="25">
        <f t="shared" si="22"/>
        <v>0</v>
      </c>
      <c r="AK83" s="23">
        <f>COUNTIF(D50:F50,"dnc")</f>
        <v>0</v>
      </c>
      <c r="AL83" s="24">
        <f t="shared" si="24"/>
        <v>0</v>
      </c>
      <c r="AM83" s="24">
        <f t="shared" si="35"/>
        <v>0</v>
      </c>
      <c r="AN83" s="24">
        <f t="shared" si="25"/>
        <v>0</v>
      </c>
      <c r="AO83" s="24">
        <f t="shared" si="26"/>
        <v>0</v>
      </c>
      <c r="AP83" s="24">
        <f t="shared" si="27"/>
        <v>0</v>
      </c>
      <c r="AQ83" s="35">
        <f t="shared" si="28"/>
        <v>0</v>
      </c>
      <c r="AR83" s="40">
        <f t="shared" si="29"/>
        <v>0</v>
      </c>
      <c r="AS83" s="37">
        <f t="shared" si="30"/>
        <v>0</v>
      </c>
      <c r="AT83" s="36" t="str">
        <f t="shared" si="31"/>
        <v/>
      </c>
      <c r="AU83" s="36" t="str">
        <f t="shared" si="32"/>
        <v/>
      </c>
      <c r="AV83" s="46">
        <f t="shared" si="36"/>
        <v>0</v>
      </c>
      <c r="AW83" s="37">
        <f t="shared" si="37"/>
        <v>0</v>
      </c>
    </row>
    <row r="84" spans="1:49">
      <c r="A84" s="49" t="str">
        <f t="shared" si="6"/>
        <v/>
      </c>
      <c r="B84" s="50"/>
      <c r="C84" s="50"/>
      <c r="D84" s="47" t="str">
        <f t="shared" ref="D84:U84" si="54">IF(OR(D51="dns",D51="dnf",D51="dsq",D51="ocs",D51="raf"),D$59+1,IF(D51="dnc",IF($AQ84=D$63,"bye",D$59+1),IF(D51="tlx",D$60+1,D51)))</f>
        <v/>
      </c>
      <c r="E84" s="47" t="str">
        <f t="shared" si="54"/>
        <v/>
      </c>
      <c r="F84" s="47" t="str">
        <f t="shared" si="54"/>
        <v/>
      </c>
      <c r="G84" s="47" t="str">
        <f t="shared" si="54"/>
        <v/>
      </c>
      <c r="H84" s="47" t="str">
        <f t="shared" si="54"/>
        <v/>
      </c>
      <c r="I84" s="47" t="str">
        <f t="shared" si="54"/>
        <v/>
      </c>
      <c r="J84" s="47" t="str">
        <f t="shared" si="54"/>
        <v/>
      </c>
      <c r="K84" s="47" t="str">
        <f t="shared" si="54"/>
        <v/>
      </c>
      <c r="L84" s="47" t="str">
        <f t="shared" si="54"/>
        <v/>
      </c>
      <c r="M84" s="47" t="str">
        <f t="shared" si="54"/>
        <v/>
      </c>
      <c r="N84" s="47" t="str">
        <f t="shared" si="54"/>
        <v/>
      </c>
      <c r="O84" s="47" t="str">
        <f t="shared" si="54"/>
        <v/>
      </c>
      <c r="P84" s="47" t="str">
        <f t="shared" si="54"/>
        <v/>
      </c>
      <c r="Q84" s="47" t="str">
        <f t="shared" si="54"/>
        <v/>
      </c>
      <c r="R84" s="47" t="str">
        <f t="shared" si="54"/>
        <v/>
      </c>
      <c r="S84" s="47" t="str">
        <f t="shared" si="54"/>
        <v/>
      </c>
      <c r="T84" s="47" t="str">
        <f t="shared" si="54"/>
        <v/>
      </c>
      <c r="U84" s="47" t="str">
        <f t="shared" si="54"/>
        <v/>
      </c>
      <c r="V84" s="47"/>
      <c r="W84" s="47" t="str">
        <f t="shared" si="11"/>
        <v/>
      </c>
      <c r="X84" s="47" t="e">
        <f t="shared" si="12"/>
        <v>#NUM!</v>
      </c>
      <c r="Y84" s="47">
        <f t="shared" si="13"/>
        <v>0</v>
      </c>
      <c r="Z84" s="48">
        <f t="shared" si="14"/>
        <v>0</v>
      </c>
      <c r="AA84" s="49" t="str">
        <f t="shared" si="15"/>
        <v/>
      </c>
      <c r="AB84" s="50"/>
      <c r="AC84" s="85"/>
      <c r="AD84" s="37">
        <f t="shared" si="17"/>
        <v>0</v>
      </c>
      <c r="AE84" s="23">
        <f t="shared" si="18"/>
        <v>0</v>
      </c>
      <c r="AF84" s="24">
        <f t="shared" si="19"/>
        <v>0</v>
      </c>
      <c r="AG84" s="24">
        <f t="shared" si="34"/>
        <v>0</v>
      </c>
      <c r="AH84" s="24">
        <f t="shared" si="20"/>
        <v>0</v>
      </c>
      <c r="AI84" s="24">
        <f t="shared" si="21"/>
        <v>0</v>
      </c>
      <c r="AJ84" s="25">
        <f t="shared" si="22"/>
        <v>0</v>
      </c>
      <c r="AK84" s="23">
        <f t="shared" si="23"/>
        <v>0</v>
      </c>
      <c r="AL84" s="24">
        <f t="shared" si="24"/>
        <v>0</v>
      </c>
      <c r="AM84" s="24">
        <f t="shared" si="35"/>
        <v>0</v>
      </c>
      <c r="AN84" s="24">
        <f t="shared" si="25"/>
        <v>0</v>
      </c>
      <c r="AO84" s="24">
        <f t="shared" si="26"/>
        <v>0</v>
      </c>
      <c r="AP84" s="24">
        <f t="shared" si="27"/>
        <v>0</v>
      </c>
      <c r="AQ84" s="35">
        <f t="shared" si="28"/>
        <v>0</v>
      </c>
      <c r="AR84" s="40">
        <f t="shared" si="29"/>
        <v>0</v>
      </c>
      <c r="AS84" s="37">
        <f t="shared" si="30"/>
        <v>0</v>
      </c>
      <c r="AT84" s="36" t="str">
        <f t="shared" si="31"/>
        <v/>
      </c>
      <c r="AU84" s="36" t="str">
        <f t="shared" si="32"/>
        <v/>
      </c>
      <c r="AV84" s="46">
        <f t="shared" si="36"/>
        <v>0</v>
      </c>
      <c r="AW84" s="37">
        <f t="shared" si="37"/>
        <v>0</v>
      </c>
    </row>
    <row r="85" spans="1:49">
      <c r="A85" s="49" t="str">
        <f t="shared" si="6"/>
        <v/>
      </c>
      <c r="B85" s="50"/>
      <c r="C85" s="50"/>
      <c r="D85" s="47" t="str">
        <f t="shared" ref="D85:U85" si="55">IF(OR(D52="dns",D52="dnf",D52="dsq",D52="ocs",D52="raf"),D$59+1,IF(D52="dnc",IF($AQ85=D$63,"bye",D$59+1),IF(D52="tlx",D$60+1,D52)))</f>
        <v/>
      </c>
      <c r="E85" s="47" t="str">
        <f t="shared" si="55"/>
        <v/>
      </c>
      <c r="F85" s="47" t="str">
        <f t="shared" si="55"/>
        <v/>
      </c>
      <c r="G85" s="47" t="str">
        <f t="shared" si="55"/>
        <v/>
      </c>
      <c r="H85" s="47" t="str">
        <f t="shared" si="55"/>
        <v/>
      </c>
      <c r="I85" s="47" t="str">
        <f t="shared" si="55"/>
        <v/>
      </c>
      <c r="J85" s="47" t="str">
        <f t="shared" si="55"/>
        <v/>
      </c>
      <c r="K85" s="47" t="str">
        <f t="shared" si="55"/>
        <v/>
      </c>
      <c r="L85" s="47" t="str">
        <f t="shared" si="55"/>
        <v/>
      </c>
      <c r="M85" s="47" t="str">
        <f t="shared" si="55"/>
        <v/>
      </c>
      <c r="N85" s="47" t="str">
        <f t="shared" si="55"/>
        <v/>
      </c>
      <c r="O85" s="47" t="str">
        <f t="shared" si="55"/>
        <v/>
      </c>
      <c r="P85" s="47" t="str">
        <f t="shared" si="55"/>
        <v/>
      </c>
      <c r="Q85" s="47" t="str">
        <f t="shared" si="55"/>
        <v/>
      </c>
      <c r="R85" s="47" t="str">
        <f t="shared" si="55"/>
        <v/>
      </c>
      <c r="S85" s="47" t="str">
        <f t="shared" si="55"/>
        <v/>
      </c>
      <c r="T85" s="47" t="str">
        <f t="shared" si="55"/>
        <v/>
      </c>
      <c r="U85" s="47" t="str">
        <f t="shared" si="55"/>
        <v/>
      </c>
      <c r="V85" s="47"/>
      <c r="W85" s="47" t="str">
        <f t="shared" si="11"/>
        <v/>
      </c>
      <c r="X85" s="47" t="e">
        <f t="shared" si="12"/>
        <v>#NUM!</v>
      </c>
      <c r="Y85" s="47">
        <f t="shared" si="13"/>
        <v>0</v>
      </c>
      <c r="Z85" s="48">
        <f t="shared" si="14"/>
        <v>0</v>
      </c>
      <c r="AA85" s="49" t="str">
        <f t="shared" si="15"/>
        <v/>
      </c>
      <c r="AB85" s="50"/>
      <c r="AC85" s="85"/>
      <c r="AD85" s="37">
        <f t="shared" si="17"/>
        <v>0</v>
      </c>
      <c r="AE85" s="23">
        <f t="shared" si="18"/>
        <v>0</v>
      </c>
      <c r="AF85" s="24">
        <f t="shared" si="19"/>
        <v>0</v>
      </c>
      <c r="AG85" s="24">
        <f t="shared" si="34"/>
        <v>0</v>
      </c>
      <c r="AH85" s="24">
        <f t="shared" si="20"/>
        <v>0</v>
      </c>
      <c r="AI85" s="24">
        <f t="shared" si="21"/>
        <v>0</v>
      </c>
      <c r="AJ85" s="25">
        <f t="shared" si="22"/>
        <v>0</v>
      </c>
      <c r="AK85" s="23">
        <f t="shared" si="23"/>
        <v>0</v>
      </c>
      <c r="AL85" s="24">
        <f t="shared" si="24"/>
        <v>0</v>
      </c>
      <c r="AM85" s="24">
        <f t="shared" si="35"/>
        <v>0</v>
      </c>
      <c r="AN85" s="24">
        <f t="shared" si="25"/>
        <v>0</v>
      </c>
      <c r="AO85" s="24">
        <f t="shared" si="26"/>
        <v>0</v>
      </c>
      <c r="AP85" s="24">
        <f t="shared" si="27"/>
        <v>0</v>
      </c>
      <c r="AQ85" s="35">
        <f t="shared" si="28"/>
        <v>0</v>
      </c>
      <c r="AR85" s="40">
        <f t="shared" si="29"/>
        <v>0</v>
      </c>
      <c r="AS85" s="37">
        <f t="shared" si="30"/>
        <v>0</v>
      </c>
      <c r="AT85" s="36" t="str">
        <f t="shared" si="31"/>
        <v/>
      </c>
      <c r="AU85" s="36" t="str">
        <f t="shared" si="32"/>
        <v/>
      </c>
      <c r="AV85" s="46">
        <f t="shared" si="36"/>
        <v>0</v>
      </c>
      <c r="AW85" s="37">
        <f t="shared" si="37"/>
        <v>0</v>
      </c>
    </row>
    <row r="86" spans="1:49">
      <c r="A86" s="49" t="str">
        <f t="shared" si="6"/>
        <v/>
      </c>
      <c r="B86" s="50"/>
      <c r="C86" s="50"/>
      <c r="D86" s="47" t="str">
        <f t="shared" ref="D86:U86" si="56">IF(OR(D53="dns",D53="dnf",D53="dsq",D53="ocs",D53="raf"),D$59+1,IF(D53="dnc",IF($AQ86=D$63,"bye",D$59+1),IF(D53="tlx",D$60+1,D53)))</f>
        <v/>
      </c>
      <c r="E86" s="47" t="str">
        <f t="shared" si="56"/>
        <v/>
      </c>
      <c r="F86" s="47" t="str">
        <f t="shared" si="56"/>
        <v/>
      </c>
      <c r="G86" s="47" t="str">
        <f t="shared" si="56"/>
        <v/>
      </c>
      <c r="H86" s="47" t="str">
        <f t="shared" si="56"/>
        <v/>
      </c>
      <c r="I86" s="47" t="str">
        <f t="shared" si="56"/>
        <v/>
      </c>
      <c r="J86" s="47" t="str">
        <f t="shared" si="56"/>
        <v/>
      </c>
      <c r="K86" s="47" t="str">
        <f t="shared" si="56"/>
        <v/>
      </c>
      <c r="L86" s="47" t="str">
        <f t="shared" si="56"/>
        <v/>
      </c>
      <c r="M86" s="47" t="str">
        <f t="shared" si="56"/>
        <v/>
      </c>
      <c r="N86" s="47" t="str">
        <f t="shared" si="56"/>
        <v/>
      </c>
      <c r="O86" s="47" t="str">
        <f t="shared" si="56"/>
        <v/>
      </c>
      <c r="P86" s="47" t="str">
        <f t="shared" si="56"/>
        <v/>
      </c>
      <c r="Q86" s="47" t="str">
        <f t="shared" si="56"/>
        <v/>
      </c>
      <c r="R86" s="47" t="str">
        <f t="shared" si="56"/>
        <v/>
      </c>
      <c r="S86" s="47" t="str">
        <f t="shared" si="56"/>
        <v/>
      </c>
      <c r="T86" s="47" t="str">
        <f t="shared" si="56"/>
        <v/>
      </c>
      <c r="U86" s="47" t="str">
        <f t="shared" si="56"/>
        <v/>
      </c>
      <c r="V86" s="50"/>
      <c r="W86" s="47" t="str">
        <f t="shared" si="11"/>
        <v/>
      </c>
      <c r="X86" s="47" t="e">
        <f t="shared" si="12"/>
        <v>#NUM!</v>
      </c>
      <c r="Y86" s="47">
        <f t="shared" si="13"/>
        <v>0</v>
      </c>
      <c r="Z86" s="48">
        <f t="shared" si="14"/>
        <v>0</v>
      </c>
      <c r="AA86" s="49" t="str">
        <f t="shared" si="15"/>
        <v/>
      </c>
      <c r="AB86" s="50"/>
      <c r="AC86" s="85"/>
      <c r="AD86" s="37">
        <f t="shared" si="17"/>
        <v>0</v>
      </c>
      <c r="AE86" s="23">
        <f t="shared" si="18"/>
        <v>0</v>
      </c>
      <c r="AF86" s="24">
        <f t="shared" si="19"/>
        <v>0</v>
      </c>
      <c r="AG86" s="24">
        <f t="shared" si="34"/>
        <v>0</v>
      </c>
      <c r="AH86" s="24">
        <f t="shared" si="20"/>
        <v>0</v>
      </c>
      <c r="AI86" s="24">
        <f t="shared" si="21"/>
        <v>0</v>
      </c>
      <c r="AJ86" s="25">
        <f t="shared" si="22"/>
        <v>0</v>
      </c>
      <c r="AK86" s="23">
        <f t="shared" si="23"/>
        <v>0</v>
      </c>
      <c r="AL86" s="24">
        <f t="shared" si="24"/>
        <v>0</v>
      </c>
      <c r="AM86" s="24">
        <f t="shared" si="35"/>
        <v>0</v>
      </c>
      <c r="AN86" s="24">
        <f t="shared" si="25"/>
        <v>0</v>
      </c>
      <c r="AO86" s="24">
        <f t="shared" si="26"/>
        <v>0</v>
      </c>
      <c r="AP86" s="24">
        <f t="shared" si="27"/>
        <v>0</v>
      </c>
      <c r="AQ86" s="35">
        <f t="shared" si="28"/>
        <v>0</v>
      </c>
      <c r="AR86" s="40">
        <f t="shared" si="29"/>
        <v>0</v>
      </c>
      <c r="AS86" s="37">
        <f t="shared" si="30"/>
        <v>0</v>
      </c>
      <c r="AT86" s="36" t="str">
        <f t="shared" si="31"/>
        <v/>
      </c>
      <c r="AU86" s="36" t="str">
        <f t="shared" si="32"/>
        <v/>
      </c>
      <c r="AV86" s="46">
        <f t="shared" si="36"/>
        <v>0</v>
      </c>
      <c r="AW86" s="37">
        <f t="shared" si="37"/>
        <v>0</v>
      </c>
    </row>
    <row r="87" spans="1:49">
      <c r="A87" s="49" t="str">
        <f t="shared" si="6"/>
        <v/>
      </c>
      <c r="B87" s="50"/>
      <c r="C87" s="50"/>
      <c r="D87" s="47" t="str">
        <f t="shared" ref="D87:U87" si="57">IF(OR(D54="dns",D54="dnf",D54="dsq",D54="ocs",D54="raf"),D$59+1,IF(D54="dnc",IF($AQ87=D$63,"bye",D$59+1),IF(D54="tlx",D$60+1,D54)))</f>
        <v/>
      </c>
      <c r="E87" s="47" t="str">
        <f t="shared" si="57"/>
        <v/>
      </c>
      <c r="F87" s="47" t="str">
        <f t="shared" si="57"/>
        <v/>
      </c>
      <c r="G87" s="47" t="str">
        <f t="shared" si="57"/>
        <v/>
      </c>
      <c r="H87" s="47" t="str">
        <f t="shared" si="57"/>
        <v/>
      </c>
      <c r="I87" s="47" t="str">
        <f t="shared" si="57"/>
        <v/>
      </c>
      <c r="J87" s="47" t="str">
        <f t="shared" si="57"/>
        <v/>
      </c>
      <c r="K87" s="47" t="str">
        <f t="shared" si="57"/>
        <v/>
      </c>
      <c r="L87" s="47" t="str">
        <f t="shared" si="57"/>
        <v/>
      </c>
      <c r="M87" s="47" t="str">
        <f t="shared" si="57"/>
        <v/>
      </c>
      <c r="N87" s="47" t="str">
        <f t="shared" si="57"/>
        <v/>
      </c>
      <c r="O87" s="47" t="str">
        <f t="shared" si="57"/>
        <v/>
      </c>
      <c r="P87" s="47" t="str">
        <f t="shared" si="57"/>
        <v/>
      </c>
      <c r="Q87" s="47" t="str">
        <f t="shared" si="57"/>
        <v/>
      </c>
      <c r="R87" s="47" t="str">
        <f t="shared" si="57"/>
        <v/>
      </c>
      <c r="S87" s="47" t="str">
        <f t="shared" si="57"/>
        <v/>
      </c>
      <c r="T87" s="47" t="str">
        <f t="shared" si="57"/>
        <v/>
      </c>
      <c r="U87" s="47" t="str">
        <f t="shared" si="57"/>
        <v/>
      </c>
      <c r="V87" s="50"/>
      <c r="W87" s="47" t="str">
        <f t="shared" si="11"/>
        <v/>
      </c>
      <c r="X87" s="47" t="e">
        <f t="shared" si="12"/>
        <v>#NUM!</v>
      </c>
      <c r="Y87" s="47">
        <f t="shared" si="13"/>
        <v>0</v>
      </c>
      <c r="Z87" s="48">
        <f t="shared" si="14"/>
        <v>0</v>
      </c>
      <c r="AA87" s="49" t="str">
        <f t="shared" si="15"/>
        <v/>
      </c>
      <c r="AB87" s="50"/>
      <c r="AC87" s="86"/>
      <c r="AD87" s="37">
        <f t="shared" si="17"/>
        <v>0</v>
      </c>
      <c r="AE87" s="23">
        <f t="shared" si="18"/>
        <v>0</v>
      </c>
      <c r="AF87" s="24">
        <f t="shared" si="19"/>
        <v>0</v>
      </c>
      <c r="AG87" s="24">
        <f t="shared" si="34"/>
        <v>0</v>
      </c>
      <c r="AH87" s="24">
        <f t="shared" si="20"/>
        <v>0</v>
      </c>
      <c r="AI87" s="24">
        <f t="shared" si="21"/>
        <v>0</v>
      </c>
      <c r="AJ87" s="25">
        <f t="shared" si="22"/>
        <v>0</v>
      </c>
      <c r="AK87" s="23">
        <f t="shared" si="23"/>
        <v>0</v>
      </c>
      <c r="AL87" s="24">
        <f t="shared" si="24"/>
        <v>0</v>
      </c>
      <c r="AM87" s="24">
        <f t="shared" si="35"/>
        <v>0</v>
      </c>
      <c r="AN87" s="24">
        <f t="shared" si="25"/>
        <v>0</v>
      </c>
      <c r="AO87" s="24">
        <f t="shared" si="26"/>
        <v>0</v>
      </c>
      <c r="AP87" s="24">
        <f t="shared" si="27"/>
        <v>0</v>
      </c>
      <c r="AQ87" s="35">
        <f t="shared" si="28"/>
        <v>0</v>
      </c>
      <c r="AR87" s="40">
        <f t="shared" si="29"/>
        <v>0</v>
      </c>
      <c r="AS87" s="37">
        <f t="shared" si="30"/>
        <v>0</v>
      </c>
      <c r="AT87" s="36" t="str">
        <f t="shared" si="31"/>
        <v/>
      </c>
      <c r="AU87" s="36" t="str">
        <f t="shared" si="32"/>
        <v/>
      </c>
      <c r="AV87" s="46">
        <f t="shared" si="36"/>
        <v>0</v>
      </c>
      <c r="AW87" s="37">
        <f t="shared" si="37"/>
        <v>0</v>
      </c>
    </row>
    <row r="88" spans="1:49">
      <c r="A88" s="49" t="str">
        <f t="shared" si="6"/>
        <v/>
      </c>
      <c r="B88" s="50"/>
      <c r="C88" s="50"/>
      <c r="D88" s="47" t="str">
        <f t="shared" ref="D88:U88" si="58">IF(OR(D55="dns",D55="dnf",D55="dsq",D55="ocs",D55="raf"),D$59+1,IF(D55="dnc",IF($AQ88=D$63,"bye",D$59+1),IF(D55="tlx",D$60+1,D55)))</f>
        <v/>
      </c>
      <c r="E88" s="47" t="str">
        <f t="shared" si="58"/>
        <v/>
      </c>
      <c r="F88" s="47" t="str">
        <f t="shared" si="58"/>
        <v/>
      </c>
      <c r="G88" s="47" t="str">
        <f t="shared" si="58"/>
        <v/>
      </c>
      <c r="H88" s="47" t="str">
        <f t="shared" si="58"/>
        <v/>
      </c>
      <c r="I88" s="47" t="str">
        <f t="shared" si="58"/>
        <v/>
      </c>
      <c r="J88" s="47" t="str">
        <f t="shared" si="58"/>
        <v/>
      </c>
      <c r="K88" s="47" t="str">
        <f t="shared" si="58"/>
        <v/>
      </c>
      <c r="L88" s="47" t="str">
        <f t="shared" si="58"/>
        <v/>
      </c>
      <c r="M88" s="47" t="str">
        <f t="shared" si="58"/>
        <v/>
      </c>
      <c r="N88" s="47" t="str">
        <f t="shared" si="58"/>
        <v/>
      </c>
      <c r="O88" s="47" t="str">
        <f t="shared" si="58"/>
        <v/>
      </c>
      <c r="P88" s="47" t="str">
        <f t="shared" si="58"/>
        <v/>
      </c>
      <c r="Q88" s="47" t="str">
        <f t="shared" si="58"/>
        <v/>
      </c>
      <c r="R88" s="47" t="str">
        <f t="shared" si="58"/>
        <v/>
      </c>
      <c r="S88" s="47" t="str">
        <f t="shared" si="58"/>
        <v/>
      </c>
      <c r="T88" s="47" t="str">
        <f t="shared" si="58"/>
        <v/>
      </c>
      <c r="U88" s="47" t="str">
        <f t="shared" si="58"/>
        <v/>
      </c>
      <c r="V88" s="50"/>
      <c r="W88" s="47" t="str">
        <f t="shared" si="11"/>
        <v/>
      </c>
      <c r="X88" s="47" t="e">
        <f t="shared" si="12"/>
        <v>#NUM!</v>
      </c>
      <c r="Y88" s="47">
        <f t="shared" si="13"/>
        <v>0</v>
      </c>
      <c r="Z88" s="48">
        <f t="shared" si="14"/>
        <v>0</v>
      </c>
      <c r="AA88" s="49" t="str">
        <f t="shared" si="15"/>
        <v/>
      </c>
      <c r="AB88" s="50"/>
      <c r="AC88" s="86"/>
      <c r="AD88" s="37">
        <f t="shared" si="17"/>
        <v>0</v>
      </c>
      <c r="AE88" s="23">
        <f t="shared" si="18"/>
        <v>0</v>
      </c>
      <c r="AF88" s="24">
        <f t="shared" si="19"/>
        <v>0</v>
      </c>
      <c r="AG88" s="24">
        <f t="shared" si="34"/>
        <v>0</v>
      </c>
      <c r="AH88" s="24">
        <f t="shared" si="20"/>
        <v>0</v>
      </c>
      <c r="AI88" s="24">
        <f t="shared" si="21"/>
        <v>0</v>
      </c>
      <c r="AJ88" s="25">
        <f t="shared" si="22"/>
        <v>0</v>
      </c>
      <c r="AK88" s="23">
        <f t="shared" si="23"/>
        <v>0</v>
      </c>
      <c r="AL88" s="24">
        <f t="shared" si="24"/>
        <v>0</v>
      </c>
      <c r="AM88" s="24">
        <f t="shared" si="35"/>
        <v>0</v>
      </c>
      <c r="AN88" s="24">
        <f t="shared" si="25"/>
        <v>0</v>
      </c>
      <c r="AO88" s="24">
        <f t="shared" si="26"/>
        <v>0</v>
      </c>
      <c r="AP88" s="24">
        <f t="shared" si="27"/>
        <v>0</v>
      </c>
      <c r="AQ88" s="35">
        <f t="shared" si="28"/>
        <v>0</v>
      </c>
      <c r="AR88" s="40">
        <f t="shared" si="29"/>
        <v>0</v>
      </c>
      <c r="AS88" s="37">
        <f t="shared" si="30"/>
        <v>0</v>
      </c>
      <c r="AT88" s="36" t="str">
        <f t="shared" si="31"/>
        <v/>
      </c>
      <c r="AU88" s="36" t="str">
        <f t="shared" si="32"/>
        <v/>
      </c>
      <c r="AV88" s="46">
        <f t="shared" si="36"/>
        <v>0</v>
      </c>
      <c r="AW88" s="37">
        <f t="shared" si="37"/>
        <v>0</v>
      </c>
    </row>
    <row r="89" spans="1:49">
      <c r="A89" s="49" t="str">
        <f t="shared" si="6"/>
        <v/>
      </c>
      <c r="B89" s="50"/>
      <c r="C89" s="50"/>
      <c r="D89" s="47" t="str">
        <f t="shared" ref="D89:U89" si="59">IF(OR(D56="dns",D56="dnf",D56="dsq",D56="ocs",D56="raf"),D$59+1,IF(D56="dnc",IF($AQ89=D$63,"bye",D$59+1),IF(D56="tlx",D$60+1,D56)))</f>
        <v/>
      </c>
      <c r="E89" s="47" t="str">
        <f t="shared" si="59"/>
        <v/>
      </c>
      <c r="F89" s="47" t="str">
        <f t="shared" si="59"/>
        <v/>
      </c>
      <c r="G89" s="47" t="str">
        <f t="shared" si="59"/>
        <v/>
      </c>
      <c r="H89" s="47" t="str">
        <f t="shared" si="59"/>
        <v/>
      </c>
      <c r="I89" s="47" t="str">
        <f t="shared" si="59"/>
        <v/>
      </c>
      <c r="J89" s="47" t="str">
        <f t="shared" si="59"/>
        <v/>
      </c>
      <c r="K89" s="47" t="str">
        <f t="shared" si="59"/>
        <v/>
      </c>
      <c r="L89" s="47" t="str">
        <f t="shared" si="59"/>
        <v/>
      </c>
      <c r="M89" s="47" t="str">
        <f t="shared" si="59"/>
        <v/>
      </c>
      <c r="N89" s="47" t="str">
        <f t="shared" si="59"/>
        <v/>
      </c>
      <c r="O89" s="47" t="str">
        <f t="shared" si="59"/>
        <v/>
      </c>
      <c r="P89" s="47" t="str">
        <f t="shared" si="59"/>
        <v/>
      </c>
      <c r="Q89" s="47" t="str">
        <f t="shared" si="59"/>
        <v/>
      </c>
      <c r="R89" s="47" t="str">
        <f t="shared" si="59"/>
        <v/>
      </c>
      <c r="S89" s="47" t="str">
        <f t="shared" si="59"/>
        <v/>
      </c>
      <c r="T89" s="47" t="str">
        <f t="shared" si="59"/>
        <v/>
      </c>
      <c r="U89" s="47" t="str">
        <f t="shared" si="59"/>
        <v/>
      </c>
      <c r="V89" s="50"/>
      <c r="W89" s="47" t="str">
        <f t="shared" si="11"/>
        <v/>
      </c>
      <c r="X89" s="47" t="e">
        <f t="shared" si="12"/>
        <v>#NUM!</v>
      </c>
      <c r="Y89" s="47">
        <f t="shared" si="13"/>
        <v>0</v>
      </c>
      <c r="Z89" s="48">
        <f t="shared" si="14"/>
        <v>0</v>
      </c>
      <c r="AA89" s="49" t="str">
        <f t="shared" si="15"/>
        <v/>
      </c>
      <c r="AB89" s="50"/>
      <c r="AC89" s="86"/>
      <c r="AD89" s="37">
        <f t="shared" si="17"/>
        <v>0</v>
      </c>
      <c r="AE89" s="23">
        <f t="shared" si="18"/>
        <v>0</v>
      </c>
      <c r="AF89" s="24">
        <f t="shared" si="19"/>
        <v>0</v>
      </c>
      <c r="AG89" s="24">
        <f t="shared" si="34"/>
        <v>0</v>
      </c>
      <c r="AH89" s="24">
        <f t="shared" si="20"/>
        <v>0</v>
      </c>
      <c r="AI89" s="24">
        <f t="shared" si="21"/>
        <v>0</v>
      </c>
      <c r="AJ89" s="25">
        <f t="shared" si="22"/>
        <v>0</v>
      </c>
      <c r="AK89" s="23">
        <f t="shared" si="23"/>
        <v>0</v>
      </c>
      <c r="AL89" s="24">
        <f t="shared" si="24"/>
        <v>0</v>
      </c>
      <c r="AM89" s="24">
        <f t="shared" si="35"/>
        <v>0</v>
      </c>
      <c r="AN89" s="24">
        <f t="shared" si="25"/>
        <v>0</v>
      </c>
      <c r="AO89" s="24">
        <f t="shared" si="26"/>
        <v>0</v>
      </c>
      <c r="AP89" s="24">
        <f t="shared" si="27"/>
        <v>0</v>
      </c>
      <c r="AQ89" s="35">
        <f t="shared" si="28"/>
        <v>0</v>
      </c>
      <c r="AR89" s="40">
        <f t="shared" si="29"/>
        <v>0</v>
      </c>
      <c r="AS89" s="37">
        <f t="shared" si="30"/>
        <v>0</v>
      </c>
      <c r="AT89" s="36" t="str">
        <f t="shared" si="31"/>
        <v/>
      </c>
      <c r="AU89" s="36" t="str">
        <f t="shared" si="32"/>
        <v/>
      </c>
      <c r="AV89" s="46">
        <f t="shared" si="36"/>
        <v>0</v>
      </c>
      <c r="AW89" s="37">
        <f t="shared" si="37"/>
        <v>0</v>
      </c>
    </row>
    <row r="90" spans="1:49">
      <c r="A90" s="49"/>
      <c r="B90" s="50"/>
      <c r="C90" s="50"/>
      <c r="D90" s="47" t="str">
        <f t="shared" ref="D90:U90" si="60">IF(OR(D57="dns",D57="dnf",D57="dsq",D57="ocs",D57="raf"),D$59+1,IF(D57="dnc",IF($AQ90=D$63,"bye",D$59+1),IF(D57="tlx",D$60+1,D57)))</f>
        <v/>
      </c>
      <c r="E90" s="47" t="str">
        <f t="shared" si="60"/>
        <v/>
      </c>
      <c r="F90" s="47" t="str">
        <f t="shared" si="60"/>
        <v/>
      </c>
      <c r="G90" s="47" t="str">
        <f t="shared" si="60"/>
        <v/>
      </c>
      <c r="H90" s="47" t="str">
        <f t="shared" si="60"/>
        <v/>
      </c>
      <c r="I90" s="47" t="str">
        <f t="shared" si="60"/>
        <v/>
      </c>
      <c r="J90" s="47" t="str">
        <f t="shared" si="60"/>
        <v/>
      </c>
      <c r="K90" s="47" t="str">
        <f t="shared" si="60"/>
        <v/>
      </c>
      <c r="L90" s="47" t="str">
        <f t="shared" si="60"/>
        <v/>
      </c>
      <c r="M90" s="47" t="str">
        <f t="shared" si="60"/>
        <v/>
      </c>
      <c r="N90" s="47" t="str">
        <f t="shared" si="60"/>
        <v/>
      </c>
      <c r="O90" s="47" t="str">
        <f t="shared" si="60"/>
        <v/>
      </c>
      <c r="P90" s="47" t="str">
        <f t="shared" si="60"/>
        <v/>
      </c>
      <c r="Q90" s="47" t="str">
        <f t="shared" si="60"/>
        <v/>
      </c>
      <c r="R90" s="47" t="str">
        <f t="shared" si="60"/>
        <v/>
      </c>
      <c r="S90" s="47" t="str">
        <f t="shared" si="60"/>
        <v/>
      </c>
      <c r="T90" s="47" t="str">
        <f t="shared" si="60"/>
        <v/>
      </c>
      <c r="U90" s="47" t="str">
        <f t="shared" si="60"/>
        <v/>
      </c>
      <c r="V90" s="50"/>
      <c r="W90" s="47" t="str">
        <f t="shared" si="11"/>
        <v/>
      </c>
      <c r="X90" s="47" t="e">
        <f t="shared" si="12"/>
        <v>#NUM!</v>
      </c>
      <c r="Y90" s="47">
        <f t="shared" si="13"/>
        <v>0</v>
      </c>
      <c r="Z90" s="48">
        <f t="shared" si="14"/>
        <v>0</v>
      </c>
      <c r="AA90" s="49" t="str">
        <f t="shared" si="15"/>
        <v/>
      </c>
      <c r="AB90" s="50"/>
      <c r="AC90" s="86"/>
      <c r="AD90" s="37">
        <f t="shared" si="17"/>
        <v>0</v>
      </c>
      <c r="AE90" s="23">
        <f t="shared" si="18"/>
        <v>0</v>
      </c>
      <c r="AF90" s="27">
        <f t="shared" si="19"/>
        <v>0</v>
      </c>
      <c r="AG90" s="27">
        <f t="shared" si="34"/>
        <v>0</v>
      </c>
      <c r="AH90" s="27">
        <f t="shared" si="20"/>
        <v>0</v>
      </c>
      <c r="AI90" s="27">
        <f t="shared" si="21"/>
        <v>0</v>
      </c>
      <c r="AJ90" s="28">
        <f t="shared" si="22"/>
        <v>0</v>
      </c>
      <c r="AK90" s="26">
        <f t="shared" si="23"/>
        <v>0</v>
      </c>
      <c r="AL90" s="27">
        <f t="shared" si="24"/>
        <v>0</v>
      </c>
      <c r="AM90" s="27">
        <f t="shared" si="35"/>
        <v>0</v>
      </c>
      <c r="AN90" s="27">
        <f t="shared" si="25"/>
        <v>0</v>
      </c>
      <c r="AO90" s="27">
        <f t="shared" si="26"/>
        <v>0</v>
      </c>
      <c r="AP90" s="27">
        <f t="shared" si="27"/>
        <v>0</v>
      </c>
      <c r="AQ90" s="35">
        <f t="shared" si="28"/>
        <v>0</v>
      </c>
      <c r="AR90" s="40">
        <f t="shared" si="29"/>
        <v>0</v>
      </c>
      <c r="AS90" s="37">
        <f t="shared" si="30"/>
        <v>0</v>
      </c>
      <c r="AT90" s="36" t="str">
        <f t="shared" si="31"/>
        <v/>
      </c>
      <c r="AU90" s="36" t="str">
        <f t="shared" si="32"/>
        <v/>
      </c>
      <c r="AV90" s="46">
        <f t="shared" si="36"/>
        <v>0</v>
      </c>
      <c r="AW90" s="43">
        <f t="shared" si="37"/>
        <v>0</v>
      </c>
    </row>
    <row r="91" spans="1:49" s="14" customFormat="1">
      <c r="A91" s="83"/>
      <c r="B91" s="56"/>
    </row>
    <row r="92" spans="1:49" s="38" customFormat="1">
      <c r="A92" s="58"/>
      <c r="B92" s="51"/>
      <c r="AJ92" s="39"/>
    </row>
    <row r="93" spans="1:49" s="38" customFormat="1">
      <c r="A93" s="124"/>
      <c r="B93" s="8" t="s">
        <v>88</v>
      </c>
      <c r="C93" s="124" t="s">
        <v>89</v>
      </c>
      <c r="AJ93" s="39"/>
    </row>
    <row r="94" spans="1:49" s="38" customFormat="1">
      <c r="A94" s="124"/>
      <c r="B94" s="86"/>
      <c r="C94" s="124"/>
      <c r="AJ94" s="39"/>
    </row>
    <row r="95" spans="1:49" s="38" customFormat="1" ht="25.15" customHeight="1">
      <c r="A95" s="58"/>
      <c r="B95" s="122" t="s">
        <v>84</v>
      </c>
      <c r="C95" s="123"/>
      <c r="D95" s="123"/>
      <c r="E95" s="123"/>
      <c r="F95" s="123"/>
      <c r="G95" s="123"/>
      <c r="H95" s="123"/>
      <c r="I95" s="123"/>
      <c r="J95" s="123"/>
      <c r="K95" s="123"/>
      <c r="L95" s="123"/>
      <c r="M95" s="123"/>
      <c r="N95" s="123"/>
      <c r="O95" s="123"/>
      <c r="W95" s="1" t="s">
        <v>58</v>
      </c>
      <c r="X95" s="1" t="s">
        <v>5</v>
      </c>
      <c r="Y95" s="1" t="s">
        <v>8</v>
      </c>
      <c r="Z95" s="1" t="s">
        <v>6</v>
      </c>
    </row>
    <row r="96" spans="1:49" s="38" customFormat="1">
      <c r="A96" s="58" t="s">
        <v>75</v>
      </c>
      <c r="B96" s="38" t="s">
        <v>74</v>
      </c>
      <c r="C96" s="38" t="s">
        <v>76</v>
      </c>
      <c r="D96" s="57">
        <f t="shared" ref="D96:U96" si="61">D65</f>
        <v>41809</v>
      </c>
      <c r="E96" s="57">
        <f t="shared" si="61"/>
        <v>41809</v>
      </c>
      <c r="F96" s="57">
        <f t="shared" si="61"/>
        <v>41809</v>
      </c>
      <c r="G96" s="57">
        <f t="shared" si="61"/>
        <v>41816</v>
      </c>
      <c r="H96" s="57">
        <f t="shared" si="61"/>
        <v>41816</v>
      </c>
      <c r="I96" s="57">
        <f t="shared" si="61"/>
        <v>41816</v>
      </c>
      <c r="J96" s="57">
        <f t="shared" si="61"/>
        <v>41830</v>
      </c>
      <c r="K96" s="57">
        <f t="shared" si="61"/>
        <v>41830</v>
      </c>
      <c r="L96" s="57">
        <f t="shared" si="61"/>
        <v>41830</v>
      </c>
      <c r="M96" s="57">
        <f t="shared" si="61"/>
        <v>41837</v>
      </c>
      <c r="N96" s="57">
        <f t="shared" si="61"/>
        <v>41837</v>
      </c>
      <c r="O96" s="57">
        <f t="shared" si="61"/>
        <v>41837</v>
      </c>
      <c r="P96" s="57">
        <f t="shared" si="61"/>
        <v>41844</v>
      </c>
      <c r="Q96" s="57">
        <f t="shared" si="61"/>
        <v>41844</v>
      </c>
      <c r="R96" s="57">
        <f t="shared" si="61"/>
        <v>41844</v>
      </c>
      <c r="S96" s="57">
        <f t="shared" si="61"/>
        <v>41851</v>
      </c>
      <c r="T96" s="57">
        <f t="shared" si="61"/>
        <v>41851</v>
      </c>
      <c r="U96" s="57">
        <f t="shared" si="61"/>
        <v>41851</v>
      </c>
      <c r="V96" s="58" t="s">
        <v>7</v>
      </c>
      <c r="W96" s="58" t="s">
        <v>4</v>
      </c>
      <c r="X96" s="58" t="s">
        <v>49</v>
      </c>
      <c r="Y96" s="58" t="s">
        <v>9</v>
      </c>
      <c r="Z96" s="58" t="s">
        <v>7</v>
      </c>
      <c r="AA96" s="58" t="s">
        <v>16</v>
      </c>
      <c r="AB96" s="84" t="s">
        <v>74</v>
      </c>
      <c r="AQ96" s="58"/>
      <c r="AR96" s="58"/>
      <c r="AS96" s="58"/>
      <c r="AT96" s="58"/>
      <c r="AU96" s="58"/>
      <c r="AV96" s="58"/>
      <c r="AW96" s="58"/>
    </row>
    <row r="97" spans="1:29">
      <c r="A97" s="53">
        <f t="shared" ref="A97:Z97" si="62">IF($AD66&gt;0,INDEX(A$66:A$90,$AD66),"")</f>
        <v>1153</v>
      </c>
      <c r="B97" s="52" t="str">
        <f t="shared" si="62"/>
        <v>More Gostosa</v>
      </c>
      <c r="C97" s="52" t="str">
        <f t="shared" si="62"/>
        <v>Hayes/Kirchhoff</v>
      </c>
      <c r="D97" s="214">
        <f t="shared" si="62"/>
        <v>3</v>
      </c>
      <c r="E97" s="214">
        <f t="shared" si="62"/>
        <v>1</v>
      </c>
      <c r="F97" s="214">
        <f t="shared" si="62"/>
        <v>1</v>
      </c>
      <c r="G97" s="214">
        <f t="shared" si="62"/>
        <v>1</v>
      </c>
      <c r="H97" s="214" t="str">
        <f t="shared" si="62"/>
        <v/>
      </c>
      <c r="I97" s="214" t="str">
        <f t="shared" si="62"/>
        <v/>
      </c>
      <c r="J97" s="214">
        <f t="shared" si="62"/>
        <v>5</v>
      </c>
      <c r="K97" s="214">
        <f t="shared" si="62"/>
        <v>1</v>
      </c>
      <c r="L97" s="54" t="str">
        <f t="shared" si="62"/>
        <v/>
      </c>
      <c r="M97" s="214" t="str">
        <f t="shared" si="62"/>
        <v>bye</v>
      </c>
      <c r="N97" s="214" t="str">
        <f t="shared" si="62"/>
        <v>bye</v>
      </c>
      <c r="O97" s="214" t="str">
        <f t="shared" si="62"/>
        <v>bye</v>
      </c>
      <c r="P97" s="214">
        <f t="shared" si="62"/>
        <v>1</v>
      </c>
      <c r="Q97" s="214">
        <f t="shared" si="62"/>
        <v>3</v>
      </c>
      <c r="R97" s="214">
        <f t="shared" si="62"/>
        <v>4</v>
      </c>
      <c r="S97" s="214">
        <f t="shared" si="62"/>
        <v>2</v>
      </c>
      <c r="T97" s="214">
        <f t="shared" si="62"/>
        <v>5</v>
      </c>
      <c r="U97" s="214" t="str">
        <f t="shared" si="62"/>
        <v/>
      </c>
      <c r="V97" s="54">
        <f t="shared" si="62"/>
        <v>3</v>
      </c>
      <c r="W97" s="54">
        <f t="shared" si="62"/>
        <v>27</v>
      </c>
      <c r="X97" s="54">
        <f t="shared" si="62"/>
        <v>5</v>
      </c>
      <c r="Y97" s="54">
        <f t="shared" si="62"/>
        <v>22</v>
      </c>
      <c r="Z97" s="55">
        <f t="shared" si="62"/>
        <v>28.602050000000002</v>
      </c>
      <c r="AA97" s="53">
        <f>IF(ScoredBoats&gt;0,1,"")</f>
        <v>1</v>
      </c>
      <c r="AB97" s="52" t="str">
        <f t="shared" ref="AB97:AB121" si="63">IF($AD66&gt;0,INDEX(AB$66:AB$90,$AD66),"")</f>
        <v>More Gostosa</v>
      </c>
      <c r="AC97" s="13"/>
    </row>
    <row r="98" spans="1:29">
      <c r="A98" s="53">
        <f t="shared" ref="A98:Z99" si="64">IF($AD67&gt;0,INDEX(A$66:A$90,$AD67),"")</f>
        <v>485</v>
      </c>
      <c r="B98" s="52" t="str">
        <f t="shared" si="64"/>
        <v>Argo III</v>
      </c>
      <c r="C98" s="52" t="str">
        <f t="shared" si="64"/>
        <v>C. Nickerson</v>
      </c>
      <c r="D98" s="214">
        <f t="shared" si="64"/>
        <v>1</v>
      </c>
      <c r="E98" s="214">
        <f t="shared" si="64"/>
        <v>3</v>
      </c>
      <c r="F98" s="214">
        <f t="shared" si="64"/>
        <v>2</v>
      </c>
      <c r="G98" s="214">
        <f t="shared" si="64"/>
        <v>4</v>
      </c>
      <c r="H98" s="214" t="str">
        <f t="shared" si="64"/>
        <v/>
      </c>
      <c r="I98" s="214" t="str">
        <f t="shared" si="64"/>
        <v/>
      </c>
      <c r="J98" s="214">
        <f t="shared" si="64"/>
        <v>1</v>
      </c>
      <c r="K98" s="214">
        <f t="shared" si="64"/>
        <v>6</v>
      </c>
      <c r="L98" s="54" t="str">
        <f t="shared" si="64"/>
        <v/>
      </c>
      <c r="M98" s="214">
        <f t="shared" si="64"/>
        <v>1</v>
      </c>
      <c r="N98" s="214">
        <f t="shared" si="64"/>
        <v>5</v>
      </c>
      <c r="O98" s="214">
        <f t="shared" si="64"/>
        <v>4</v>
      </c>
      <c r="P98" s="214">
        <f t="shared" si="64"/>
        <v>3</v>
      </c>
      <c r="Q98" s="214">
        <f t="shared" si="64"/>
        <v>5</v>
      </c>
      <c r="R98" s="214">
        <f t="shared" si="64"/>
        <v>6</v>
      </c>
      <c r="S98" s="214">
        <f t="shared" si="64"/>
        <v>1</v>
      </c>
      <c r="T98" s="214">
        <f t="shared" si="64"/>
        <v>1</v>
      </c>
      <c r="U98" s="214" t="str">
        <f t="shared" si="64"/>
        <v/>
      </c>
      <c r="V98" s="54">
        <f t="shared" si="64"/>
        <v>0</v>
      </c>
      <c r="W98" s="54">
        <f t="shared" si="64"/>
        <v>43</v>
      </c>
      <c r="X98" s="54">
        <f t="shared" si="64"/>
        <v>6</v>
      </c>
      <c r="Y98" s="54">
        <f t="shared" si="64"/>
        <v>37</v>
      </c>
      <c r="Z98" s="55">
        <f t="shared" si="64"/>
        <v>37.001010000000001</v>
      </c>
      <c r="AA98" s="53">
        <f t="shared" ref="AA98:AA121" si="65">IF(AA97&lt;ScoredBoats,AA97+1,"")</f>
        <v>2</v>
      </c>
      <c r="AB98" s="52" t="str">
        <f t="shared" si="63"/>
        <v>Argo III</v>
      </c>
      <c r="AC98" s="13"/>
    </row>
    <row r="99" spans="1:29">
      <c r="A99" s="53">
        <f t="shared" ref="A99:Z99" si="66">IF($AD68&gt;0,INDEX(A$66:A$90,$AD68),"")</f>
        <v>584</v>
      </c>
      <c r="B99" s="52" t="str">
        <f t="shared" si="66"/>
        <v>He's Baaack!</v>
      </c>
      <c r="C99" s="52" t="str">
        <f t="shared" si="66"/>
        <v>Knowles</v>
      </c>
      <c r="D99" s="214" t="str">
        <f t="shared" si="66"/>
        <v>bye</v>
      </c>
      <c r="E99" s="214" t="str">
        <f t="shared" si="66"/>
        <v>bye</v>
      </c>
      <c r="F99" s="214" t="str">
        <f t="shared" si="66"/>
        <v>bye</v>
      </c>
      <c r="G99" s="214">
        <f t="shared" si="66"/>
        <v>3</v>
      </c>
      <c r="H99" s="214" t="str">
        <f t="shared" si="66"/>
        <v/>
      </c>
      <c r="I99" s="214" t="str">
        <f t="shared" si="66"/>
        <v/>
      </c>
      <c r="J99" s="214">
        <f t="shared" si="66"/>
        <v>3</v>
      </c>
      <c r="K99" s="214">
        <f t="shared" si="66"/>
        <v>3</v>
      </c>
      <c r="L99" s="54" t="str">
        <f t="shared" si="64"/>
        <v/>
      </c>
      <c r="M99" s="214">
        <f t="shared" si="66"/>
        <v>2</v>
      </c>
      <c r="N99" s="214">
        <f t="shared" si="66"/>
        <v>4</v>
      </c>
      <c r="O99" s="214">
        <f t="shared" si="66"/>
        <v>3</v>
      </c>
      <c r="P99" s="214">
        <f t="shared" si="66"/>
        <v>4</v>
      </c>
      <c r="Q99" s="214">
        <f t="shared" si="66"/>
        <v>4</v>
      </c>
      <c r="R99" s="214">
        <f t="shared" si="66"/>
        <v>2</v>
      </c>
      <c r="S99" s="214">
        <f t="shared" si="66"/>
        <v>3</v>
      </c>
      <c r="T99" s="214">
        <f t="shared" si="66"/>
        <v>3</v>
      </c>
      <c r="U99" s="214" t="str">
        <f t="shared" si="66"/>
        <v/>
      </c>
      <c r="V99" s="54">
        <f t="shared" si="66"/>
        <v>3</v>
      </c>
      <c r="W99" s="54">
        <f t="shared" si="66"/>
        <v>34</v>
      </c>
      <c r="X99" s="54">
        <f t="shared" si="66"/>
        <v>4</v>
      </c>
      <c r="Y99" s="54">
        <f t="shared" si="66"/>
        <v>30</v>
      </c>
      <c r="Z99" s="55">
        <f t="shared" si="66"/>
        <v>39.006030000000003</v>
      </c>
      <c r="AA99" s="53">
        <f t="shared" si="65"/>
        <v>3</v>
      </c>
      <c r="AB99" s="52" t="str">
        <f t="shared" si="63"/>
        <v>He's Baaack!</v>
      </c>
      <c r="AC99" s="13"/>
    </row>
    <row r="100" spans="1:29">
      <c r="A100" s="53">
        <f t="shared" ref="A100:Z100" si="67">IF($AD69&gt;0,INDEX(A$66:A$90,$AD69),"")</f>
        <v>667</v>
      </c>
      <c r="B100" s="52" t="str">
        <f t="shared" si="67"/>
        <v>Pressure</v>
      </c>
      <c r="C100" s="52" t="str">
        <f t="shared" si="67"/>
        <v>G. Nickerson</v>
      </c>
      <c r="D100" s="214">
        <f t="shared" si="67"/>
        <v>7</v>
      </c>
      <c r="E100" s="214">
        <f t="shared" si="67"/>
        <v>5</v>
      </c>
      <c r="F100" s="214">
        <f t="shared" si="67"/>
        <v>3</v>
      </c>
      <c r="G100" s="214">
        <f t="shared" si="67"/>
        <v>2</v>
      </c>
      <c r="H100" s="214" t="str">
        <f t="shared" si="67"/>
        <v/>
      </c>
      <c r="I100" s="214" t="str">
        <f t="shared" si="67"/>
        <v/>
      </c>
      <c r="J100" s="214">
        <f t="shared" si="67"/>
        <v>2</v>
      </c>
      <c r="K100" s="214">
        <f t="shared" si="67"/>
        <v>2</v>
      </c>
      <c r="L100" s="54" t="str">
        <f t="shared" si="67"/>
        <v/>
      </c>
      <c r="M100" s="214">
        <f t="shared" si="67"/>
        <v>5</v>
      </c>
      <c r="N100" s="214">
        <f t="shared" si="67"/>
        <v>1</v>
      </c>
      <c r="O100" s="214">
        <f t="shared" si="67"/>
        <v>5</v>
      </c>
      <c r="P100" s="214">
        <f t="shared" si="67"/>
        <v>6</v>
      </c>
      <c r="Q100" s="214">
        <f t="shared" si="67"/>
        <v>6</v>
      </c>
      <c r="R100" s="214">
        <f t="shared" si="67"/>
        <v>3</v>
      </c>
      <c r="S100" s="214">
        <f t="shared" si="67"/>
        <v>4</v>
      </c>
      <c r="T100" s="214">
        <f t="shared" si="67"/>
        <v>2</v>
      </c>
      <c r="U100" s="214" t="str">
        <f t="shared" si="67"/>
        <v/>
      </c>
      <c r="V100" s="54">
        <f t="shared" si="67"/>
        <v>0</v>
      </c>
      <c r="W100" s="54">
        <f t="shared" si="67"/>
        <v>53</v>
      </c>
      <c r="X100" s="54">
        <f t="shared" si="67"/>
        <v>7</v>
      </c>
      <c r="Y100" s="54">
        <f t="shared" si="67"/>
        <v>46</v>
      </c>
      <c r="Z100" s="55">
        <f t="shared" si="67"/>
        <v>46.004019999999997</v>
      </c>
      <c r="AA100" s="53">
        <f t="shared" si="65"/>
        <v>4</v>
      </c>
      <c r="AB100" s="52" t="str">
        <f t="shared" si="63"/>
        <v>Pressure</v>
      </c>
      <c r="AC100" s="13"/>
    </row>
    <row r="101" spans="1:29">
      <c r="A101" s="53">
        <f t="shared" ref="A101:Z101" si="68">IF($AD70&gt;0,INDEX(A$66:A$90,$AD70),"")</f>
        <v>588</v>
      </c>
      <c r="B101" s="52" t="str">
        <f t="shared" si="68"/>
        <v>Gallant Fox</v>
      </c>
      <c r="C101" s="52" t="str">
        <f t="shared" si="68"/>
        <v>Dempsey/Thompson</v>
      </c>
      <c r="D101" s="214">
        <f t="shared" si="68"/>
        <v>2</v>
      </c>
      <c r="E101" s="214">
        <f t="shared" si="68"/>
        <v>4</v>
      </c>
      <c r="F101" s="214">
        <f t="shared" si="68"/>
        <v>5</v>
      </c>
      <c r="G101" s="214" t="str">
        <f t="shared" si="68"/>
        <v>bye</v>
      </c>
      <c r="H101" s="214" t="str">
        <f t="shared" si="68"/>
        <v/>
      </c>
      <c r="I101" s="214" t="str">
        <f t="shared" si="68"/>
        <v/>
      </c>
      <c r="J101" s="214">
        <f t="shared" si="68"/>
        <v>7</v>
      </c>
      <c r="K101" s="214">
        <f t="shared" si="68"/>
        <v>8</v>
      </c>
      <c r="L101" s="54" t="str">
        <f t="shared" si="68"/>
        <v/>
      </c>
      <c r="M101" s="214">
        <f t="shared" si="68"/>
        <v>3</v>
      </c>
      <c r="N101" s="214">
        <f t="shared" si="68"/>
        <v>2</v>
      </c>
      <c r="O101" s="214">
        <f t="shared" si="68"/>
        <v>1</v>
      </c>
      <c r="P101" s="214">
        <f t="shared" si="68"/>
        <v>5</v>
      </c>
      <c r="Q101" s="214">
        <f t="shared" si="68"/>
        <v>1</v>
      </c>
      <c r="R101" s="214">
        <f t="shared" si="68"/>
        <v>1</v>
      </c>
      <c r="S101" s="214">
        <f t="shared" si="68"/>
        <v>9</v>
      </c>
      <c r="T101" s="214">
        <f t="shared" si="68"/>
        <v>9</v>
      </c>
      <c r="U101" s="214" t="str">
        <f t="shared" si="68"/>
        <v/>
      </c>
      <c r="V101" s="54">
        <f t="shared" si="68"/>
        <v>1</v>
      </c>
      <c r="W101" s="54">
        <f t="shared" si="68"/>
        <v>57</v>
      </c>
      <c r="X101" s="54">
        <f t="shared" si="68"/>
        <v>9</v>
      </c>
      <c r="Y101" s="54">
        <f t="shared" si="68"/>
        <v>48</v>
      </c>
      <c r="Z101" s="55">
        <f t="shared" si="68"/>
        <v>52.00309</v>
      </c>
      <c r="AA101" s="53">
        <f t="shared" si="65"/>
        <v>5</v>
      </c>
      <c r="AB101" s="52" t="str">
        <f t="shared" si="63"/>
        <v>Gallant Fox</v>
      </c>
      <c r="AC101" s="13"/>
    </row>
    <row r="102" spans="1:29">
      <c r="A102" s="53">
        <f t="shared" ref="A102:Z102" si="69">IF($AD71&gt;0,INDEX(A$66:A$90,$AD71),"")</f>
        <v>1151</v>
      </c>
      <c r="B102" s="52" t="str">
        <f t="shared" si="69"/>
        <v>FKA</v>
      </c>
      <c r="C102" s="52" t="str">
        <f t="shared" si="69"/>
        <v>Beckwith</v>
      </c>
      <c r="D102" s="214">
        <f t="shared" si="69"/>
        <v>4</v>
      </c>
      <c r="E102" s="214">
        <f t="shared" si="69"/>
        <v>2</v>
      </c>
      <c r="F102" s="214">
        <f t="shared" si="69"/>
        <v>4</v>
      </c>
      <c r="G102" s="214">
        <f t="shared" si="69"/>
        <v>5</v>
      </c>
      <c r="H102" s="214" t="str">
        <f t="shared" si="69"/>
        <v/>
      </c>
      <c r="I102" s="214" t="str">
        <f t="shared" si="69"/>
        <v/>
      </c>
      <c r="J102" s="214" t="str">
        <f t="shared" si="69"/>
        <v>bye</v>
      </c>
      <c r="K102" s="214" t="str">
        <f t="shared" si="69"/>
        <v>bye</v>
      </c>
      <c r="L102" s="54" t="str">
        <f t="shared" si="69"/>
        <v/>
      </c>
      <c r="M102" s="214">
        <f t="shared" si="69"/>
        <v>8</v>
      </c>
      <c r="N102" s="214">
        <f t="shared" si="69"/>
        <v>8</v>
      </c>
      <c r="O102" s="214">
        <f t="shared" si="69"/>
        <v>8</v>
      </c>
      <c r="P102" s="214">
        <f t="shared" si="69"/>
        <v>2</v>
      </c>
      <c r="Q102" s="214">
        <f t="shared" si="69"/>
        <v>2</v>
      </c>
      <c r="R102" s="214">
        <f t="shared" si="69"/>
        <v>5</v>
      </c>
      <c r="S102" s="214">
        <f t="shared" si="69"/>
        <v>5</v>
      </c>
      <c r="T102" s="214">
        <f t="shared" si="69"/>
        <v>6</v>
      </c>
      <c r="U102" s="214" t="str">
        <f t="shared" si="69"/>
        <v/>
      </c>
      <c r="V102" s="54">
        <f t="shared" si="69"/>
        <v>2</v>
      </c>
      <c r="W102" s="54">
        <f t="shared" si="69"/>
        <v>59</v>
      </c>
      <c r="X102" s="54">
        <f t="shared" si="69"/>
        <v>8</v>
      </c>
      <c r="Y102" s="54">
        <f t="shared" si="69"/>
        <v>51</v>
      </c>
      <c r="Z102" s="55">
        <f t="shared" si="69"/>
        <v>60.277787272727274</v>
      </c>
      <c r="AA102" s="53">
        <f t="shared" si="65"/>
        <v>6</v>
      </c>
      <c r="AB102" s="52" t="str">
        <f t="shared" si="63"/>
        <v>FKA</v>
      </c>
      <c r="AC102" s="13"/>
    </row>
    <row r="103" spans="1:29">
      <c r="A103" s="53">
        <f t="shared" ref="A103:Z103" si="70">IF($AD72&gt;0,INDEX(A$66:A$90,$AD72),"")</f>
        <v>591</v>
      </c>
      <c r="B103" s="52" t="str">
        <f t="shared" si="70"/>
        <v>Shamrock VI</v>
      </c>
      <c r="C103" s="52" t="str">
        <f t="shared" si="70"/>
        <v>Mullen</v>
      </c>
      <c r="D103" s="214">
        <f t="shared" si="70"/>
        <v>5</v>
      </c>
      <c r="E103" s="214">
        <f t="shared" si="70"/>
        <v>6</v>
      </c>
      <c r="F103" s="214">
        <f t="shared" si="70"/>
        <v>6</v>
      </c>
      <c r="G103" s="214">
        <f t="shared" si="70"/>
        <v>6</v>
      </c>
      <c r="H103" s="214" t="str">
        <f t="shared" si="70"/>
        <v/>
      </c>
      <c r="I103" s="214" t="str">
        <f t="shared" si="70"/>
        <v/>
      </c>
      <c r="J103" s="214">
        <f t="shared" si="70"/>
        <v>6</v>
      </c>
      <c r="K103" s="214">
        <f t="shared" si="70"/>
        <v>5</v>
      </c>
      <c r="L103" s="54" t="str">
        <f t="shared" si="70"/>
        <v/>
      </c>
      <c r="M103" s="214">
        <f t="shared" si="70"/>
        <v>4</v>
      </c>
      <c r="N103" s="214">
        <f t="shared" si="70"/>
        <v>3</v>
      </c>
      <c r="O103" s="214">
        <f t="shared" si="70"/>
        <v>2</v>
      </c>
      <c r="P103" s="214">
        <f t="shared" si="70"/>
        <v>7</v>
      </c>
      <c r="Q103" s="214">
        <f t="shared" si="70"/>
        <v>8</v>
      </c>
      <c r="R103" s="214">
        <f t="shared" si="70"/>
        <v>9</v>
      </c>
      <c r="S103" s="214">
        <f t="shared" si="70"/>
        <v>7</v>
      </c>
      <c r="T103" s="214">
        <f t="shared" si="70"/>
        <v>7</v>
      </c>
      <c r="U103" s="214" t="str">
        <f t="shared" si="70"/>
        <v/>
      </c>
      <c r="V103" s="54">
        <f t="shared" si="70"/>
        <v>0</v>
      </c>
      <c r="W103" s="54">
        <f t="shared" si="70"/>
        <v>81</v>
      </c>
      <c r="X103" s="54">
        <f t="shared" si="70"/>
        <v>9</v>
      </c>
      <c r="Y103" s="54">
        <f t="shared" si="70"/>
        <v>72</v>
      </c>
      <c r="Z103" s="55">
        <f t="shared" si="70"/>
        <v>72.007069999999999</v>
      </c>
      <c r="AA103" s="53">
        <f t="shared" si="65"/>
        <v>7</v>
      </c>
      <c r="AB103" s="52" t="str">
        <f t="shared" si="63"/>
        <v>Shamrock VI</v>
      </c>
      <c r="AC103" s="13"/>
    </row>
    <row r="104" spans="1:29">
      <c r="A104" s="53">
        <f t="shared" ref="A104:Z104" si="71">IF($AD73&gt;0,INDEX(A$66:A$90,$AD73),"")</f>
        <v>484</v>
      </c>
      <c r="B104" s="52" t="str">
        <f t="shared" si="71"/>
        <v>Jolly Mon</v>
      </c>
      <c r="C104" s="52" t="str">
        <f t="shared" si="71"/>
        <v>LaVin/Rochlis</v>
      </c>
      <c r="D104" s="214" t="str">
        <f t="shared" si="71"/>
        <v>bye</v>
      </c>
      <c r="E104" s="214" t="str">
        <f t="shared" si="71"/>
        <v>bye</v>
      </c>
      <c r="F104" s="214" t="str">
        <f t="shared" si="71"/>
        <v>bye</v>
      </c>
      <c r="G104" s="214">
        <f t="shared" si="71"/>
        <v>8</v>
      </c>
      <c r="H104" s="214" t="str">
        <f t="shared" si="71"/>
        <v/>
      </c>
      <c r="I104" s="214" t="str">
        <f t="shared" si="71"/>
        <v/>
      </c>
      <c r="J104" s="214">
        <f t="shared" si="71"/>
        <v>4</v>
      </c>
      <c r="K104" s="214">
        <f t="shared" si="71"/>
        <v>4</v>
      </c>
      <c r="L104" s="54" t="str">
        <f t="shared" si="71"/>
        <v/>
      </c>
      <c r="M104" s="214">
        <f t="shared" si="71"/>
        <v>8</v>
      </c>
      <c r="N104" s="214">
        <f t="shared" si="71"/>
        <v>6</v>
      </c>
      <c r="O104" s="214">
        <f t="shared" si="71"/>
        <v>6</v>
      </c>
      <c r="P104" s="214">
        <f t="shared" si="71"/>
        <v>8</v>
      </c>
      <c r="Q104" s="214">
        <f t="shared" si="71"/>
        <v>10</v>
      </c>
      <c r="R104" s="214">
        <f t="shared" si="71"/>
        <v>10</v>
      </c>
      <c r="S104" s="214">
        <f t="shared" si="71"/>
        <v>8</v>
      </c>
      <c r="T104" s="214">
        <f t="shared" si="71"/>
        <v>4</v>
      </c>
      <c r="U104" s="214" t="str">
        <f t="shared" si="71"/>
        <v/>
      </c>
      <c r="V104" s="54">
        <f t="shared" si="71"/>
        <v>3</v>
      </c>
      <c r="W104" s="54">
        <f t="shared" si="71"/>
        <v>76</v>
      </c>
      <c r="X104" s="54">
        <f t="shared" si="71"/>
        <v>10</v>
      </c>
      <c r="Y104" s="54">
        <f t="shared" si="71"/>
        <v>66</v>
      </c>
      <c r="Z104" s="55">
        <f t="shared" si="71"/>
        <v>85.808039999999991</v>
      </c>
      <c r="AA104" s="53">
        <f t="shared" si="65"/>
        <v>8</v>
      </c>
      <c r="AB104" s="52" t="str">
        <f t="shared" si="63"/>
        <v>Jolly Mon</v>
      </c>
      <c r="AC104" s="13"/>
    </row>
    <row r="105" spans="1:29">
      <c r="A105" s="53">
        <f t="shared" ref="A105:Z105" si="72">IF($AD74&gt;0,INDEX(A$66:A$90,$AD74),"")</f>
        <v>175</v>
      </c>
      <c r="B105" s="52" t="str">
        <f t="shared" si="72"/>
        <v>Over the Edge</v>
      </c>
      <c r="C105" s="52" t="str">
        <f t="shared" si="72"/>
        <v>Scott</v>
      </c>
      <c r="D105" s="214" t="str">
        <f t="shared" si="72"/>
        <v>bye</v>
      </c>
      <c r="E105" s="214" t="str">
        <f t="shared" si="72"/>
        <v>bye</v>
      </c>
      <c r="F105" s="214" t="str">
        <f t="shared" si="72"/>
        <v>bye</v>
      </c>
      <c r="G105" s="214">
        <f t="shared" si="72"/>
        <v>7</v>
      </c>
      <c r="H105" s="214" t="str">
        <f t="shared" si="72"/>
        <v/>
      </c>
      <c r="I105" s="214" t="str">
        <f t="shared" si="72"/>
        <v/>
      </c>
      <c r="J105" s="214">
        <f t="shared" si="72"/>
        <v>8</v>
      </c>
      <c r="K105" s="214">
        <f t="shared" si="72"/>
        <v>7</v>
      </c>
      <c r="L105" s="54" t="str">
        <f t="shared" si="72"/>
        <v/>
      </c>
      <c r="M105" s="214">
        <f t="shared" si="72"/>
        <v>8</v>
      </c>
      <c r="N105" s="214">
        <f t="shared" si="72"/>
        <v>7</v>
      </c>
      <c r="O105" s="214">
        <f t="shared" si="72"/>
        <v>7</v>
      </c>
      <c r="P105" s="214">
        <f t="shared" si="72"/>
        <v>9</v>
      </c>
      <c r="Q105" s="214">
        <f t="shared" si="72"/>
        <v>7</v>
      </c>
      <c r="R105" s="214">
        <f t="shared" si="72"/>
        <v>7</v>
      </c>
      <c r="S105" s="214">
        <f t="shared" si="72"/>
        <v>6</v>
      </c>
      <c r="T105" s="214">
        <f t="shared" si="72"/>
        <v>8</v>
      </c>
      <c r="U105" s="214" t="str">
        <f t="shared" si="72"/>
        <v/>
      </c>
      <c r="V105" s="54">
        <f t="shared" si="72"/>
        <v>3</v>
      </c>
      <c r="W105" s="54">
        <f t="shared" si="72"/>
        <v>81</v>
      </c>
      <c r="X105" s="54">
        <f t="shared" si="72"/>
        <v>9</v>
      </c>
      <c r="Y105" s="54">
        <f t="shared" si="72"/>
        <v>72</v>
      </c>
      <c r="Z105" s="55">
        <f t="shared" si="72"/>
        <v>93.609079999999992</v>
      </c>
      <c r="AA105" s="53">
        <f t="shared" si="65"/>
        <v>9</v>
      </c>
      <c r="AB105" s="52" t="str">
        <f t="shared" si="63"/>
        <v>Over the Edge</v>
      </c>
      <c r="AC105" s="13"/>
    </row>
    <row r="106" spans="1:29">
      <c r="A106" s="53">
        <f t="shared" ref="A106:Z106" si="73">IF($AD75&gt;0,INDEX(A$66:A$90,$AD75),"")</f>
        <v>249</v>
      </c>
      <c r="B106" s="52" t="str">
        <f t="shared" si="73"/>
        <v>Dolce</v>
      </c>
      <c r="C106" s="52" t="str">
        <f t="shared" si="73"/>
        <v>Sonn</v>
      </c>
      <c r="D106" s="214">
        <f t="shared" si="73"/>
        <v>7</v>
      </c>
      <c r="E106" s="214">
        <f t="shared" si="73"/>
        <v>7</v>
      </c>
      <c r="F106" s="214">
        <f t="shared" si="73"/>
        <v>7</v>
      </c>
      <c r="G106" s="214">
        <f t="shared" si="73"/>
        <v>8</v>
      </c>
      <c r="H106" s="214" t="str">
        <f t="shared" si="73"/>
        <v/>
      </c>
      <c r="I106" s="214" t="str">
        <f t="shared" si="73"/>
        <v/>
      </c>
      <c r="J106" s="214">
        <f t="shared" si="73"/>
        <v>9</v>
      </c>
      <c r="K106" s="214">
        <f t="shared" si="73"/>
        <v>9</v>
      </c>
      <c r="L106" s="54" t="str">
        <f t="shared" si="73"/>
        <v/>
      </c>
      <c r="M106" s="214" t="str">
        <f t="shared" si="73"/>
        <v>bye</v>
      </c>
      <c r="N106" s="214" t="str">
        <f t="shared" si="73"/>
        <v>bye</v>
      </c>
      <c r="O106" s="214" t="str">
        <f t="shared" si="73"/>
        <v>bye</v>
      </c>
      <c r="P106" s="214">
        <f t="shared" si="73"/>
        <v>10</v>
      </c>
      <c r="Q106" s="214">
        <f t="shared" si="73"/>
        <v>9</v>
      </c>
      <c r="R106" s="214">
        <f t="shared" si="73"/>
        <v>8</v>
      </c>
      <c r="S106" s="214">
        <f t="shared" si="73"/>
        <v>10</v>
      </c>
      <c r="T106" s="214">
        <f t="shared" si="73"/>
        <v>10</v>
      </c>
      <c r="U106" s="214" t="str">
        <f t="shared" si="73"/>
        <v/>
      </c>
      <c r="V106" s="54">
        <f t="shared" si="73"/>
        <v>3</v>
      </c>
      <c r="W106" s="54">
        <f t="shared" si="73"/>
        <v>94</v>
      </c>
      <c r="X106" s="54">
        <f t="shared" si="73"/>
        <v>10</v>
      </c>
      <c r="Y106" s="54">
        <f t="shared" si="73"/>
        <v>84</v>
      </c>
      <c r="Z106" s="55">
        <f t="shared" si="73"/>
        <v>109.21010000000001</v>
      </c>
      <c r="AA106" s="53">
        <f t="shared" si="65"/>
        <v>10</v>
      </c>
      <c r="AB106" s="52" t="str">
        <f t="shared" si="63"/>
        <v>Dolce</v>
      </c>
      <c r="AC106" s="13"/>
    </row>
    <row r="107" spans="1:29">
      <c r="A107" s="53" t="str">
        <f t="shared" ref="A107:Z107" si="74">IF($AD76&gt;0,INDEX(A$66:A$90,$AD76),"")</f>
        <v/>
      </c>
      <c r="B107" s="52" t="str">
        <f t="shared" si="74"/>
        <v/>
      </c>
      <c r="C107" s="52" t="str">
        <f t="shared" si="74"/>
        <v/>
      </c>
      <c r="D107" s="214" t="str">
        <f t="shared" si="74"/>
        <v/>
      </c>
      <c r="E107" s="214" t="str">
        <f t="shared" si="74"/>
        <v/>
      </c>
      <c r="F107" s="214" t="str">
        <f t="shared" si="74"/>
        <v/>
      </c>
      <c r="G107" s="214" t="str">
        <f t="shared" si="74"/>
        <v/>
      </c>
      <c r="H107" s="214" t="str">
        <f t="shared" si="74"/>
        <v/>
      </c>
      <c r="I107" s="214" t="str">
        <f t="shared" si="74"/>
        <v/>
      </c>
      <c r="J107" s="214" t="str">
        <f t="shared" si="74"/>
        <v/>
      </c>
      <c r="K107" s="214" t="str">
        <f t="shared" si="74"/>
        <v/>
      </c>
      <c r="L107" s="54" t="str">
        <f t="shared" si="74"/>
        <v/>
      </c>
      <c r="M107" s="214" t="str">
        <f t="shared" si="74"/>
        <v/>
      </c>
      <c r="N107" s="214" t="str">
        <f t="shared" si="74"/>
        <v/>
      </c>
      <c r="O107" s="214" t="str">
        <f t="shared" si="74"/>
        <v/>
      </c>
      <c r="P107" s="214" t="str">
        <f t="shared" si="74"/>
        <v/>
      </c>
      <c r="Q107" s="214" t="str">
        <f t="shared" si="74"/>
        <v/>
      </c>
      <c r="R107" s="214" t="str">
        <f t="shared" si="74"/>
        <v/>
      </c>
      <c r="S107" s="214" t="str">
        <f t="shared" si="74"/>
        <v/>
      </c>
      <c r="T107" s="214" t="str">
        <f t="shared" si="74"/>
        <v/>
      </c>
      <c r="U107" s="214" t="str">
        <f t="shared" si="74"/>
        <v/>
      </c>
      <c r="V107" s="54" t="str">
        <f t="shared" si="74"/>
        <v/>
      </c>
      <c r="W107" s="54" t="str">
        <f t="shared" si="74"/>
        <v/>
      </c>
      <c r="X107" s="54" t="str">
        <f t="shared" si="74"/>
        <v/>
      </c>
      <c r="Y107" s="54" t="str">
        <f t="shared" si="74"/>
        <v/>
      </c>
      <c r="Z107" s="55" t="str">
        <f t="shared" si="74"/>
        <v/>
      </c>
      <c r="AA107" s="53" t="str">
        <f t="shared" si="65"/>
        <v/>
      </c>
      <c r="AB107" s="52" t="str">
        <f t="shared" si="63"/>
        <v/>
      </c>
      <c r="AC107" s="13"/>
    </row>
    <row r="108" spans="1:29">
      <c r="A108" s="53" t="str">
        <f t="shared" ref="A108:Z108" si="75">IF($AD77&gt;0,INDEX(A$66:A$90,$AD77),"")</f>
        <v/>
      </c>
      <c r="B108" s="52" t="str">
        <f t="shared" si="75"/>
        <v/>
      </c>
      <c r="C108" s="52" t="str">
        <f t="shared" si="75"/>
        <v/>
      </c>
      <c r="D108" s="214" t="str">
        <f t="shared" si="75"/>
        <v/>
      </c>
      <c r="E108" s="214" t="str">
        <f t="shared" si="75"/>
        <v/>
      </c>
      <c r="F108" s="214" t="str">
        <f t="shared" si="75"/>
        <v/>
      </c>
      <c r="G108" s="214" t="str">
        <f t="shared" si="75"/>
        <v/>
      </c>
      <c r="H108" s="214" t="str">
        <f t="shared" si="75"/>
        <v/>
      </c>
      <c r="I108" s="214" t="str">
        <f t="shared" si="75"/>
        <v/>
      </c>
      <c r="J108" s="214" t="str">
        <f t="shared" si="75"/>
        <v/>
      </c>
      <c r="K108" s="214" t="str">
        <f t="shared" si="75"/>
        <v/>
      </c>
      <c r="L108" s="54" t="str">
        <f t="shared" si="75"/>
        <v/>
      </c>
      <c r="M108" s="214" t="str">
        <f t="shared" si="75"/>
        <v/>
      </c>
      <c r="N108" s="214" t="str">
        <f t="shared" si="75"/>
        <v/>
      </c>
      <c r="O108" s="214" t="str">
        <f t="shared" si="75"/>
        <v/>
      </c>
      <c r="P108" s="214" t="str">
        <f t="shared" si="75"/>
        <v/>
      </c>
      <c r="Q108" s="214" t="str">
        <f t="shared" si="75"/>
        <v/>
      </c>
      <c r="R108" s="214" t="str">
        <f t="shared" si="75"/>
        <v/>
      </c>
      <c r="S108" s="214" t="str">
        <f t="shared" si="75"/>
        <v/>
      </c>
      <c r="T108" s="214" t="str">
        <f t="shared" si="75"/>
        <v/>
      </c>
      <c r="U108" s="214" t="str">
        <f t="shared" si="75"/>
        <v/>
      </c>
      <c r="V108" s="54" t="str">
        <f t="shared" si="75"/>
        <v/>
      </c>
      <c r="W108" s="54" t="str">
        <f t="shared" si="75"/>
        <v/>
      </c>
      <c r="X108" s="54" t="str">
        <f t="shared" si="75"/>
        <v/>
      </c>
      <c r="Y108" s="54" t="str">
        <f t="shared" si="75"/>
        <v/>
      </c>
      <c r="Z108" s="55" t="str">
        <f t="shared" si="75"/>
        <v/>
      </c>
      <c r="AA108" s="53" t="str">
        <f t="shared" si="65"/>
        <v/>
      </c>
      <c r="AB108" s="52" t="str">
        <f t="shared" si="63"/>
        <v/>
      </c>
      <c r="AC108" s="13"/>
    </row>
    <row r="109" spans="1:29">
      <c r="A109" s="53" t="str">
        <f t="shared" ref="A109:Z109" si="76">IF($AD78&gt;0,INDEX(A$66:A$90,$AD78),"")</f>
        <v/>
      </c>
      <c r="B109" s="52" t="str">
        <f t="shared" si="76"/>
        <v/>
      </c>
      <c r="C109" s="52" t="str">
        <f t="shared" si="76"/>
        <v/>
      </c>
      <c r="D109" s="214" t="str">
        <f t="shared" si="76"/>
        <v/>
      </c>
      <c r="E109" s="214" t="str">
        <f t="shared" si="76"/>
        <v/>
      </c>
      <c r="F109" s="214" t="str">
        <f t="shared" si="76"/>
        <v/>
      </c>
      <c r="G109" s="214" t="str">
        <f t="shared" si="76"/>
        <v/>
      </c>
      <c r="H109" s="214" t="str">
        <f t="shared" si="76"/>
        <v/>
      </c>
      <c r="I109" s="214" t="str">
        <f t="shared" si="76"/>
        <v/>
      </c>
      <c r="J109" s="214" t="str">
        <f t="shared" si="76"/>
        <v/>
      </c>
      <c r="K109" s="214" t="str">
        <f t="shared" si="76"/>
        <v/>
      </c>
      <c r="L109" s="54" t="str">
        <f t="shared" si="76"/>
        <v/>
      </c>
      <c r="M109" s="214" t="str">
        <f t="shared" si="76"/>
        <v/>
      </c>
      <c r="N109" s="214" t="str">
        <f t="shared" si="76"/>
        <v/>
      </c>
      <c r="O109" s="214" t="str">
        <f t="shared" si="76"/>
        <v/>
      </c>
      <c r="P109" s="214" t="str">
        <f t="shared" si="76"/>
        <v/>
      </c>
      <c r="Q109" s="214" t="str">
        <f t="shared" si="76"/>
        <v/>
      </c>
      <c r="R109" s="214" t="str">
        <f t="shared" si="76"/>
        <v/>
      </c>
      <c r="S109" s="214" t="str">
        <f t="shared" si="76"/>
        <v/>
      </c>
      <c r="T109" s="214" t="str">
        <f t="shared" si="76"/>
        <v/>
      </c>
      <c r="U109" s="214" t="str">
        <f t="shared" si="76"/>
        <v/>
      </c>
      <c r="V109" s="54" t="str">
        <f t="shared" si="76"/>
        <v/>
      </c>
      <c r="W109" s="54" t="str">
        <f t="shared" si="76"/>
        <v/>
      </c>
      <c r="X109" s="54" t="str">
        <f t="shared" si="76"/>
        <v/>
      </c>
      <c r="Y109" s="54" t="str">
        <f t="shared" si="76"/>
        <v/>
      </c>
      <c r="Z109" s="55" t="str">
        <f t="shared" si="76"/>
        <v/>
      </c>
      <c r="AA109" s="53" t="str">
        <f t="shared" si="65"/>
        <v/>
      </c>
      <c r="AB109" s="52" t="str">
        <f t="shared" si="63"/>
        <v/>
      </c>
      <c r="AC109" s="13"/>
    </row>
    <row r="110" spans="1:29">
      <c r="A110" s="53" t="str">
        <f t="shared" ref="A110:Z110" si="77">IF($AD79&gt;0,INDEX(A$66:A$90,$AD79),"")</f>
        <v/>
      </c>
      <c r="B110" s="52" t="str">
        <f t="shared" si="77"/>
        <v/>
      </c>
      <c r="C110" s="52" t="str">
        <f t="shared" si="77"/>
        <v/>
      </c>
      <c r="D110" s="214" t="str">
        <f t="shared" si="77"/>
        <v/>
      </c>
      <c r="E110" s="214" t="str">
        <f t="shared" si="77"/>
        <v/>
      </c>
      <c r="F110" s="214" t="str">
        <f t="shared" si="77"/>
        <v/>
      </c>
      <c r="G110" s="214" t="str">
        <f t="shared" si="77"/>
        <v/>
      </c>
      <c r="H110" s="214" t="str">
        <f t="shared" si="77"/>
        <v/>
      </c>
      <c r="I110" s="214" t="str">
        <f t="shared" si="77"/>
        <v/>
      </c>
      <c r="J110" s="214" t="str">
        <f t="shared" si="77"/>
        <v/>
      </c>
      <c r="K110" s="214" t="str">
        <f t="shared" si="77"/>
        <v/>
      </c>
      <c r="L110" s="54" t="str">
        <f t="shared" si="77"/>
        <v/>
      </c>
      <c r="M110" s="214" t="str">
        <f t="shared" si="77"/>
        <v/>
      </c>
      <c r="N110" s="214" t="str">
        <f t="shared" si="77"/>
        <v/>
      </c>
      <c r="O110" s="214" t="str">
        <f t="shared" si="77"/>
        <v/>
      </c>
      <c r="P110" s="214" t="str">
        <f t="shared" si="77"/>
        <v/>
      </c>
      <c r="Q110" s="214" t="str">
        <f t="shared" si="77"/>
        <v/>
      </c>
      <c r="R110" s="214" t="str">
        <f t="shared" si="77"/>
        <v/>
      </c>
      <c r="S110" s="214" t="str">
        <f t="shared" si="77"/>
        <v/>
      </c>
      <c r="T110" s="214" t="str">
        <f t="shared" si="77"/>
        <v/>
      </c>
      <c r="U110" s="214" t="str">
        <f t="shared" si="77"/>
        <v/>
      </c>
      <c r="V110" s="54" t="str">
        <f t="shared" si="77"/>
        <v/>
      </c>
      <c r="W110" s="54" t="str">
        <f t="shared" si="77"/>
        <v/>
      </c>
      <c r="X110" s="54" t="str">
        <f t="shared" si="77"/>
        <v/>
      </c>
      <c r="Y110" s="54" t="str">
        <f t="shared" si="77"/>
        <v/>
      </c>
      <c r="Z110" s="55" t="str">
        <f t="shared" si="77"/>
        <v/>
      </c>
      <c r="AA110" s="53" t="str">
        <f t="shared" si="65"/>
        <v/>
      </c>
      <c r="AB110" s="52" t="str">
        <f t="shared" si="63"/>
        <v/>
      </c>
      <c r="AC110" s="13"/>
    </row>
    <row r="111" spans="1:29">
      <c r="A111" s="53" t="str">
        <f t="shared" ref="A111:Z111" si="78">IF($AD80&gt;0,INDEX(A$66:A$90,$AD80),"")</f>
        <v/>
      </c>
      <c r="B111" s="52" t="str">
        <f t="shared" si="78"/>
        <v/>
      </c>
      <c r="C111" s="52" t="str">
        <f t="shared" si="78"/>
        <v/>
      </c>
      <c r="D111" s="214" t="str">
        <f t="shared" si="78"/>
        <v/>
      </c>
      <c r="E111" s="214" t="str">
        <f t="shared" si="78"/>
        <v/>
      </c>
      <c r="F111" s="214" t="str">
        <f t="shared" si="78"/>
        <v/>
      </c>
      <c r="G111" s="214" t="str">
        <f t="shared" si="78"/>
        <v/>
      </c>
      <c r="H111" s="214" t="str">
        <f t="shared" si="78"/>
        <v/>
      </c>
      <c r="I111" s="214" t="str">
        <f t="shared" si="78"/>
        <v/>
      </c>
      <c r="J111" s="214" t="str">
        <f t="shared" si="78"/>
        <v/>
      </c>
      <c r="K111" s="214" t="str">
        <f t="shared" si="78"/>
        <v/>
      </c>
      <c r="L111" s="54" t="str">
        <f t="shared" si="78"/>
        <v/>
      </c>
      <c r="M111" s="214" t="str">
        <f t="shared" si="78"/>
        <v/>
      </c>
      <c r="N111" s="214" t="str">
        <f t="shared" si="78"/>
        <v/>
      </c>
      <c r="O111" s="214" t="str">
        <f t="shared" si="78"/>
        <v/>
      </c>
      <c r="P111" s="214" t="str">
        <f t="shared" si="78"/>
        <v/>
      </c>
      <c r="Q111" s="214" t="str">
        <f t="shared" si="78"/>
        <v/>
      </c>
      <c r="R111" s="214" t="str">
        <f t="shared" si="78"/>
        <v/>
      </c>
      <c r="S111" s="214" t="str">
        <f t="shared" si="78"/>
        <v/>
      </c>
      <c r="T111" s="214" t="str">
        <f t="shared" si="78"/>
        <v/>
      </c>
      <c r="U111" s="214" t="str">
        <f t="shared" si="78"/>
        <v/>
      </c>
      <c r="V111" s="54" t="str">
        <f t="shared" si="78"/>
        <v/>
      </c>
      <c r="W111" s="54" t="str">
        <f t="shared" si="78"/>
        <v/>
      </c>
      <c r="X111" s="54" t="str">
        <f t="shared" si="78"/>
        <v/>
      </c>
      <c r="Y111" s="54" t="str">
        <f t="shared" si="78"/>
        <v/>
      </c>
      <c r="Z111" s="55" t="str">
        <f t="shared" si="78"/>
        <v/>
      </c>
      <c r="AA111" s="53" t="str">
        <f t="shared" si="65"/>
        <v/>
      </c>
      <c r="AB111" s="52" t="str">
        <f t="shared" si="63"/>
        <v/>
      </c>
      <c r="AC111" s="13"/>
    </row>
    <row r="112" spans="1:29">
      <c r="A112" s="53" t="str">
        <f t="shared" ref="A112:Z112" si="79">IF($AD81&gt;0,INDEX(A$66:A$90,$AD81),"")</f>
        <v/>
      </c>
      <c r="B112" s="52" t="str">
        <f t="shared" si="79"/>
        <v/>
      </c>
      <c r="C112" s="52" t="str">
        <f t="shared" si="79"/>
        <v/>
      </c>
      <c r="D112" s="214" t="str">
        <f t="shared" si="79"/>
        <v/>
      </c>
      <c r="E112" s="214" t="str">
        <f t="shared" si="79"/>
        <v/>
      </c>
      <c r="F112" s="214" t="str">
        <f t="shared" si="79"/>
        <v/>
      </c>
      <c r="G112" s="214" t="str">
        <f t="shared" si="79"/>
        <v/>
      </c>
      <c r="H112" s="214" t="str">
        <f t="shared" si="79"/>
        <v/>
      </c>
      <c r="I112" s="214" t="str">
        <f t="shared" si="79"/>
        <v/>
      </c>
      <c r="J112" s="214" t="str">
        <f t="shared" si="79"/>
        <v/>
      </c>
      <c r="K112" s="214" t="str">
        <f t="shared" si="79"/>
        <v/>
      </c>
      <c r="L112" s="54" t="str">
        <f t="shared" si="79"/>
        <v/>
      </c>
      <c r="M112" s="214" t="str">
        <f t="shared" si="79"/>
        <v/>
      </c>
      <c r="N112" s="214" t="str">
        <f t="shared" si="79"/>
        <v/>
      </c>
      <c r="O112" s="214" t="str">
        <f t="shared" si="79"/>
        <v/>
      </c>
      <c r="P112" s="214" t="str">
        <f t="shared" si="79"/>
        <v/>
      </c>
      <c r="Q112" s="214" t="str">
        <f t="shared" si="79"/>
        <v/>
      </c>
      <c r="R112" s="214" t="str">
        <f t="shared" si="79"/>
        <v/>
      </c>
      <c r="S112" s="214" t="str">
        <f t="shared" si="79"/>
        <v/>
      </c>
      <c r="T112" s="214" t="str">
        <f t="shared" si="79"/>
        <v/>
      </c>
      <c r="U112" s="214" t="str">
        <f t="shared" si="79"/>
        <v/>
      </c>
      <c r="V112" s="54" t="str">
        <f t="shared" si="79"/>
        <v/>
      </c>
      <c r="W112" s="54" t="str">
        <f t="shared" si="79"/>
        <v/>
      </c>
      <c r="X112" s="54" t="str">
        <f t="shared" si="79"/>
        <v/>
      </c>
      <c r="Y112" s="54" t="str">
        <f t="shared" si="79"/>
        <v/>
      </c>
      <c r="Z112" s="55" t="str">
        <f t="shared" si="79"/>
        <v/>
      </c>
      <c r="AA112" s="53" t="str">
        <f t="shared" si="65"/>
        <v/>
      </c>
      <c r="AB112" s="52" t="str">
        <f t="shared" si="63"/>
        <v/>
      </c>
      <c r="AC112" s="13"/>
    </row>
    <row r="113" spans="1:29">
      <c r="A113" s="53" t="str">
        <f t="shared" ref="A113:Z113" si="80">IF($AD82&gt;0,INDEX(A$66:A$90,$AD82),"")</f>
        <v/>
      </c>
      <c r="B113" s="52" t="str">
        <f t="shared" si="80"/>
        <v/>
      </c>
      <c r="C113" s="52" t="str">
        <f t="shared" si="80"/>
        <v/>
      </c>
      <c r="D113" s="214" t="str">
        <f t="shared" si="80"/>
        <v/>
      </c>
      <c r="E113" s="214" t="str">
        <f t="shared" si="80"/>
        <v/>
      </c>
      <c r="F113" s="214" t="str">
        <f t="shared" si="80"/>
        <v/>
      </c>
      <c r="G113" s="214" t="str">
        <f t="shared" si="80"/>
        <v/>
      </c>
      <c r="H113" s="214" t="str">
        <f t="shared" si="80"/>
        <v/>
      </c>
      <c r="I113" s="214" t="str">
        <f t="shared" si="80"/>
        <v/>
      </c>
      <c r="J113" s="214" t="str">
        <f t="shared" si="80"/>
        <v/>
      </c>
      <c r="K113" s="214" t="str">
        <f t="shared" si="80"/>
        <v/>
      </c>
      <c r="L113" s="54" t="str">
        <f t="shared" si="80"/>
        <v/>
      </c>
      <c r="M113" s="214" t="str">
        <f t="shared" si="80"/>
        <v/>
      </c>
      <c r="N113" s="214" t="str">
        <f t="shared" si="80"/>
        <v/>
      </c>
      <c r="O113" s="214" t="str">
        <f t="shared" si="80"/>
        <v/>
      </c>
      <c r="P113" s="214" t="str">
        <f t="shared" si="80"/>
        <v/>
      </c>
      <c r="Q113" s="214" t="str">
        <f t="shared" si="80"/>
        <v/>
      </c>
      <c r="R113" s="214" t="str">
        <f t="shared" si="80"/>
        <v/>
      </c>
      <c r="S113" s="214" t="str">
        <f t="shared" si="80"/>
        <v/>
      </c>
      <c r="T113" s="214" t="str">
        <f t="shared" si="80"/>
        <v/>
      </c>
      <c r="U113" s="214" t="str">
        <f t="shared" si="80"/>
        <v/>
      </c>
      <c r="V113" s="54" t="str">
        <f t="shared" si="80"/>
        <v/>
      </c>
      <c r="W113" s="54" t="str">
        <f t="shared" si="80"/>
        <v/>
      </c>
      <c r="X113" s="54" t="str">
        <f t="shared" si="80"/>
        <v/>
      </c>
      <c r="Y113" s="54" t="str">
        <f t="shared" si="80"/>
        <v/>
      </c>
      <c r="Z113" s="55" t="str">
        <f t="shared" si="80"/>
        <v/>
      </c>
      <c r="AA113" s="53" t="str">
        <f t="shared" si="65"/>
        <v/>
      </c>
      <c r="AB113" s="52" t="str">
        <f t="shared" si="63"/>
        <v/>
      </c>
      <c r="AC113" s="13"/>
    </row>
    <row r="114" spans="1:29">
      <c r="A114" s="53" t="str">
        <f t="shared" ref="A114:Z114" si="81">IF($AD83&gt;0,INDEX(A$66:A$90,$AD83),"")</f>
        <v/>
      </c>
      <c r="B114" s="52" t="str">
        <f t="shared" si="81"/>
        <v/>
      </c>
      <c r="C114" s="52" t="str">
        <f t="shared" si="81"/>
        <v/>
      </c>
      <c r="D114" s="214" t="str">
        <f t="shared" si="81"/>
        <v/>
      </c>
      <c r="E114" s="214" t="str">
        <f t="shared" si="81"/>
        <v/>
      </c>
      <c r="F114" s="214" t="str">
        <f t="shared" si="81"/>
        <v/>
      </c>
      <c r="G114" s="214" t="str">
        <f t="shared" si="81"/>
        <v/>
      </c>
      <c r="H114" s="214" t="str">
        <f t="shared" si="81"/>
        <v/>
      </c>
      <c r="I114" s="214" t="str">
        <f t="shared" si="81"/>
        <v/>
      </c>
      <c r="J114" s="214" t="str">
        <f t="shared" si="81"/>
        <v/>
      </c>
      <c r="K114" s="214" t="str">
        <f t="shared" si="81"/>
        <v/>
      </c>
      <c r="L114" s="54" t="str">
        <f t="shared" si="81"/>
        <v/>
      </c>
      <c r="M114" s="214" t="str">
        <f t="shared" si="81"/>
        <v/>
      </c>
      <c r="N114" s="214" t="str">
        <f t="shared" si="81"/>
        <v/>
      </c>
      <c r="O114" s="214" t="str">
        <f t="shared" si="81"/>
        <v/>
      </c>
      <c r="P114" s="214" t="str">
        <f t="shared" si="81"/>
        <v/>
      </c>
      <c r="Q114" s="214" t="str">
        <f t="shared" si="81"/>
        <v/>
      </c>
      <c r="R114" s="214" t="str">
        <f t="shared" si="81"/>
        <v/>
      </c>
      <c r="S114" s="214" t="str">
        <f t="shared" si="81"/>
        <v/>
      </c>
      <c r="T114" s="214" t="str">
        <f t="shared" si="81"/>
        <v/>
      </c>
      <c r="U114" s="214" t="str">
        <f t="shared" si="81"/>
        <v/>
      </c>
      <c r="V114" s="54" t="str">
        <f t="shared" si="81"/>
        <v/>
      </c>
      <c r="W114" s="54" t="str">
        <f t="shared" si="81"/>
        <v/>
      </c>
      <c r="X114" s="54" t="str">
        <f t="shared" si="81"/>
        <v/>
      </c>
      <c r="Y114" s="54" t="str">
        <f t="shared" si="81"/>
        <v/>
      </c>
      <c r="Z114" s="55" t="str">
        <f t="shared" si="81"/>
        <v/>
      </c>
      <c r="AA114" s="53" t="str">
        <f t="shared" si="65"/>
        <v/>
      </c>
      <c r="AB114" s="52" t="str">
        <f t="shared" si="63"/>
        <v/>
      </c>
      <c r="AC114" s="13"/>
    </row>
    <row r="115" spans="1:29">
      <c r="A115" s="53" t="str">
        <f t="shared" ref="A115:Z115" si="82">IF($AD84&gt;0,INDEX(A$66:A$90,$AD84),"")</f>
        <v/>
      </c>
      <c r="B115" s="52" t="str">
        <f t="shared" si="82"/>
        <v/>
      </c>
      <c r="C115" s="52" t="str">
        <f t="shared" si="82"/>
        <v/>
      </c>
      <c r="D115" s="214" t="str">
        <f t="shared" si="82"/>
        <v/>
      </c>
      <c r="E115" s="214" t="str">
        <f t="shared" si="82"/>
        <v/>
      </c>
      <c r="F115" s="214" t="str">
        <f t="shared" si="82"/>
        <v/>
      </c>
      <c r="G115" s="214" t="str">
        <f t="shared" si="82"/>
        <v/>
      </c>
      <c r="H115" s="214" t="str">
        <f t="shared" si="82"/>
        <v/>
      </c>
      <c r="I115" s="214" t="str">
        <f t="shared" si="82"/>
        <v/>
      </c>
      <c r="J115" s="214" t="str">
        <f t="shared" si="82"/>
        <v/>
      </c>
      <c r="K115" s="214" t="str">
        <f t="shared" si="82"/>
        <v/>
      </c>
      <c r="L115" s="54" t="str">
        <f t="shared" si="82"/>
        <v/>
      </c>
      <c r="M115" s="214" t="str">
        <f t="shared" si="82"/>
        <v/>
      </c>
      <c r="N115" s="214" t="str">
        <f t="shared" si="82"/>
        <v/>
      </c>
      <c r="O115" s="214" t="str">
        <f t="shared" si="82"/>
        <v/>
      </c>
      <c r="P115" s="214" t="str">
        <f t="shared" si="82"/>
        <v/>
      </c>
      <c r="Q115" s="214" t="str">
        <f t="shared" si="82"/>
        <v/>
      </c>
      <c r="R115" s="214" t="str">
        <f t="shared" si="82"/>
        <v/>
      </c>
      <c r="S115" s="214" t="str">
        <f t="shared" si="82"/>
        <v/>
      </c>
      <c r="T115" s="214" t="str">
        <f t="shared" si="82"/>
        <v/>
      </c>
      <c r="U115" s="214" t="str">
        <f t="shared" si="82"/>
        <v/>
      </c>
      <c r="V115" s="54" t="str">
        <f t="shared" si="82"/>
        <v/>
      </c>
      <c r="W115" s="54" t="str">
        <f t="shared" si="82"/>
        <v/>
      </c>
      <c r="X115" s="54" t="str">
        <f t="shared" si="82"/>
        <v/>
      </c>
      <c r="Y115" s="54" t="str">
        <f t="shared" si="82"/>
        <v/>
      </c>
      <c r="Z115" s="55" t="str">
        <f t="shared" si="82"/>
        <v/>
      </c>
      <c r="AA115" s="53" t="str">
        <f t="shared" si="65"/>
        <v/>
      </c>
      <c r="AB115" s="52" t="str">
        <f t="shared" si="63"/>
        <v/>
      </c>
      <c r="AC115" s="13"/>
    </row>
    <row r="116" spans="1:29">
      <c r="A116" s="53" t="str">
        <f t="shared" ref="A116:Z116" si="83">IF($AD85&gt;0,INDEX(A$66:A$90,$AD85),"")</f>
        <v/>
      </c>
      <c r="B116" s="52" t="str">
        <f t="shared" si="83"/>
        <v/>
      </c>
      <c r="C116" s="52" t="str">
        <f t="shared" si="83"/>
        <v/>
      </c>
      <c r="D116" s="214" t="str">
        <f t="shared" si="83"/>
        <v/>
      </c>
      <c r="E116" s="214" t="str">
        <f t="shared" si="83"/>
        <v/>
      </c>
      <c r="F116" s="214" t="str">
        <f t="shared" si="83"/>
        <v/>
      </c>
      <c r="G116" s="214" t="str">
        <f t="shared" si="83"/>
        <v/>
      </c>
      <c r="H116" s="214" t="str">
        <f t="shared" si="83"/>
        <v/>
      </c>
      <c r="I116" s="214" t="str">
        <f t="shared" si="83"/>
        <v/>
      </c>
      <c r="J116" s="214" t="str">
        <f t="shared" si="83"/>
        <v/>
      </c>
      <c r="K116" s="214" t="str">
        <f t="shared" si="83"/>
        <v/>
      </c>
      <c r="L116" s="54" t="str">
        <f t="shared" si="83"/>
        <v/>
      </c>
      <c r="M116" s="214" t="str">
        <f t="shared" si="83"/>
        <v/>
      </c>
      <c r="N116" s="214" t="str">
        <f t="shared" si="83"/>
        <v/>
      </c>
      <c r="O116" s="214" t="str">
        <f t="shared" si="83"/>
        <v/>
      </c>
      <c r="P116" s="214" t="str">
        <f t="shared" si="83"/>
        <v/>
      </c>
      <c r="Q116" s="214" t="str">
        <f t="shared" si="83"/>
        <v/>
      </c>
      <c r="R116" s="214" t="str">
        <f t="shared" si="83"/>
        <v/>
      </c>
      <c r="S116" s="214" t="str">
        <f t="shared" si="83"/>
        <v/>
      </c>
      <c r="T116" s="214" t="str">
        <f t="shared" si="83"/>
        <v/>
      </c>
      <c r="U116" s="214" t="str">
        <f t="shared" si="83"/>
        <v/>
      </c>
      <c r="V116" s="54" t="str">
        <f t="shared" si="83"/>
        <v/>
      </c>
      <c r="W116" s="54" t="str">
        <f t="shared" si="83"/>
        <v/>
      </c>
      <c r="X116" s="54" t="str">
        <f t="shared" si="83"/>
        <v/>
      </c>
      <c r="Y116" s="54" t="str">
        <f t="shared" si="83"/>
        <v/>
      </c>
      <c r="Z116" s="55" t="str">
        <f t="shared" si="83"/>
        <v/>
      </c>
      <c r="AA116" s="53" t="str">
        <f t="shared" si="65"/>
        <v/>
      </c>
      <c r="AB116" s="52" t="str">
        <f t="shared" si="63"/>
        <v/>
      </c>
      <c r="AC116" s="13"/>
    </row>
    <row r="117" spans="1:29">
      <c r="A117" s="53" t="str">
        <f t="shared" ref="A117:Z117" si="84">IF($AD86&gt;0,INDEX(A$66:A$90,$AD86),"")</f>
        <v/>
      </c>
      <c r="B117" s="52" t="str">
        <f t="shared" si="84"/>
        <v/>
      </c>
      <c r="C117" s="52" t="str">
        <f t="shared" si="84"/>
        <v/>
      </c>
      <c r="D117" s="214" t="str">
        <f t="shared" si="84"/>
        <v/>
      </c>
      <c r="E117" s="214" t="str">
        <f t="shared" si="84"/>
        <v/>
      </c>
      <c r="F117" s="214" t="str">
        <f t="shared" si="84"/>
        <v/>
      </c>
      <c r="G117" s="214" t="str">
        <f t="shared" si="84"/>
        <v/>
      </c>
      <c r="H117" s="214" t="str">
        <f t="shared" si="84"/>
        <v/>
      </c>
      <c r="I117" s="214" t="str">
        <f t="shared" si="84"/>
        <v/>
      </c>
      <c r="J117" s="214" t="str">
        <f t="shared" si="84"/>
        <v/>
      </c>
      <c r="K117" s="214" t="str">
        <f t="shared" si="84"/>
        <v/>
      </c>
      <c r="L117" s="54" t="str">
        <f t="shared" si="84"/>
        <v/>
      </c>
      <c r="M117" s="214" t="str">
        <f t="shared" si="84"/>
        <v/>
      </c>
      <c r="N117" s="214" t="str">
        <f t="shared" si="84"/>
        <v/>
      </c>
      <c r="O117" s="214" t="str">
        <f t="shared" si="84"/>
        <v/>
      </c>
      <c r="P117" s="214" t="str">
        <f t="shared" si="84"/>
        <v/>
      </c>
      <c r="Q117" s="214" t="str">
        <f t="shared" si="84"/>
        <v/>
      </c>
      <c r="R117" s="214" t="str">
        <f t="shared" si="84"/>
        <v/>
      </c>
      <c r="S117" s="214" t="str">
        <f t="shared" si="84"/>
        <v/>
      </c>
      <c r="T117" s="214" t="str">
        <f t="shared" si="84"/>
        <v/>
      </c>
      <c r="U117" s="214" t="str">
        <f t="shared" si="84"/>
        <v/>
      </c>
      <c r="V117" s="54" t="str">
        <f t="shared" si="84"/>
        <v/>
      </c>
      <c r="W117" s="54" t="str">
        <f t="shared" si="84"/>
        <v/>
      </c>
      <c r="X117" s="54" t="str">
        <f t="shared" si="84"/>
        <v/>
      </c>
      <c r="Y117" s="54" t="str">
        <f t="shared" si="84"/>
        <v/>
      </c>
      <c r="Z117" s="55" t="str">
        <f t="shared" si="84"/>
        <v/>
      </c>
      <c r="AA117" s="53" t="str">
        <f t="shared" si="65"/>
        <v/>
      </c>
      <c r="AB117" s="52" t="str">
        <f t="shared" si="63"/>
        <v/>
      </c>
      <c r="AC117" s="13"/>
    </row>
    <row r="118" spans="1:29">
      <c r="A118" s="53" t="str">
        <f t="shared" ref="A118:Z118" si="85">IF($AD87&gt;0,INDEX(A$66:A$90,$AD87),"")</f>
        <v/>
      </c>
      <c r="B118" s="52" t="str">
        <f t="shared" si="85"/>
        <v/>
      </c>
      <c r="C118" s="52" t="str">
        <f t="shared" si="85"/>
        <v/>
      </c>
      <c r="D118" s="214" t="str">
        <f t="shared" si="85"/>
        <v/>
      </c>
      <c r="E118" s="214" t="str">
        <f t="shared" si="85"/>
        <v/>
      </c>
      <c r="F118" s="214" t="str">
        <f t="shared" si="85"/>
        <v/>
      </c>
      <c r="G118" s="214" t="str">
        <f t="shared" si="85"/>
        <v/>
      </c>
      <c r="H118" s="214" t="str">
        <f t="shared" si="85"/>
        <v/>
      </c>
      <c r="I118" s="214" t="str">
        <f t="shared" si="85"/>
        <v/>
      </c>
      <c r="J118" s="214" t="str">
        <f t="shared" si="85"/>
        <v/>
      </c>
      <c r="K118" s="214" t="str">
        <f t="shared" si="85"/>
        <v/>
      </c>
      <c r="L118" s="54" t="str">
        <f t="shared" si="85"/>
        <v/>
      </c>
      <c r="M118" s="214" t="str">
        <f t="shared" si="85"/>
        <v/>
      </c>
      <c r="N118" s="214" t="str">
        <f t="shared" si="85"/>
        <v/>
      </c>
      <c r="O118" s="214" t="str">
        <f t="shared" si="85"/>
        <v/>
      </c>
      <c r="P118" s="214" t="str">
        <f t="shared" si="85"/>
        <v/>
      </c>
      <c r="Q118" s="214" t="str">
        <f t="shared" si="85"/>
        <v/>
      </c>
      <c r="R118" s="214" t="str">
        <f t="shared" si="85"/>
        <v/>
      </c>
      <c r="S118" s="214" t="str">
        <f t="shared" si="85"/>
        <v/>
      </c>
      <c r="T118" s="214" t="str">
        <f t="shared" si="85"/>
        <v/>
      </c>
      <c r="U118" s="214" t="str">
        <f t="shared" si="85"/>
        <v/>
      </c>
      <c r="V118" s="54" t="str">
        <f t="shared" si="85"/>
        <v/>
      </c>
      <c r="W118" s="54" t="str">
        <f t="shared" si="85"/>
        <v/>
      </c>
      <c r="X118" s="54" t="str">
        <f t="shared" si="85"/>
        <v/>
      </c>
      <c r="Y118" s="54" t="str">
        <f t="shared" si="85"/>
        <v/>
      </c>
      <c r="Z118" s="55" t="str">
        <f t="shared" si="85"/>
        <v/>
      </c>
      <c r="AA118" s="53" t="str">
        <f t="shared" si="65"/>
        <v/>
      </c>
      <c r="AB118" s="52" t="str">
        <f t="shared" si="63"/>
        <v/>
      </c>
      <c r="AC118" s="13"/>
    </row>
    <row r="119" spans="1:29">
      <c r="A119" s="53" t="str">
        <f t="shared" ref="A119:Z119" si="86">IF($AD88&gt;0,INDEX(A$66:A$90,$AD88),"")</f>
        <v/>
      </c>
      <c r="B119" s="52" t="str">
        <f t="shared" si="86"/>
        <v/>
      </c>
      <c r="C119" s="52" t="str">
        <f t="shared" si="86"/>
        <v/>
      </c>
      <c r="D119" s="214" t="str">
        <f t="shared" si="86"/>
        <v/>
      </c>
      <c r="E119" s="214" t="str">
        <f t="shared" si="86"/>
        <v/>
      </c>
      <c r="F119" s="214" t="str">
        <f t="shared" si="86"/>
        <v/>
      </c>
      <c r="G119" s="214" t="str">
        <f t="shared" si="86"/>
        <v/>
      </c>
      <c r="H119" s="214" t="str">
        <f t="shared" si="86"/>
        <v/>
      </c>
      <c r="I119" s="214" t="str">
        <f t="shared" si="86"/>
        <v/>
      </c>
      <c r="J119" s="214" t="str">
        <f t="shared" si="86"/>
        <v/>
      </c>
      <c r="K119" s="214" t="str">
        <f t="shared" si="86"/>
        <v/>
      </c>
      <c r="L119" s="54" t="str">
        <f t="shared" si="86"/>
        <v/>
      </c>
      <c r="M119" s="214" t="str">
        <f t="shared" si="86"/>
        <v/>
      </c>
      <c r="N119" s="214" t="str">
        <f t="shared" si="86"/>
        <v/>
      </c>
      <c r="O119" s="214" t="str">
        <f t="shared" si="86"/>
        <v/>
      </c>
      <c r="P119" s="214" t="str">
        <f t="shared" si="86"/>
        <v/>
      </c>
      <c r="Q119" s="214" t="str">
        <f t="shared" si="86"/>
        <v/>
      </c>
      <c r="R119" s="214" t="str">
        <f t="shared" si="86"/>
        <v/>
      </c>
      <c r="S119" s="214" t="str">
        <f t="shared" si="86"/>
        <v/>
      </c>
      <c r="T119" s="214" t="str">
        <f t="shared" si="86"/>
        <v/>
      </c>
      <c r="U119" s="214" t="str">
        <f t="shared" si="86"/>
        <v/>
      </c>
      <c r="V119" s="54" t="str">
        <f t="shared" si="86"/>
        <v/>
      </c>
      <c r="W119" s="54" t="str">
        <f t="shared" si="86"/>
        <v/>
      </c>
      <c r="X119" s="54" t="str">
        <f t="shared" si="86"/>
        <v/>
      </c>
      <c r="Y119" s="54" t="str">
        <f t="shared" si="86"/>
        <v/>
      </c>
      <c r="Z119" s="55" t="str">
        <f t="shared" si="86"/>
        <v/>
      </c>
      <c r="AA119" s="53" t="str">
        <f t="shared" si="65"/>
        <v/>
      </c>
      <c r="AB119" s="52" t="str">
        <f t="shared" si="63"/>
        <v/>
      </c>
      <c r="AC119" s="13"/>
    </row>
    <row r="120" spans="1:29">
      <c r="A120" s="53" t="str">
        <f t="shared" ref="A120:Z120" si="87">IF($AD89&gt;0,INDEX(A$66:A$90,$AD89),"")</f>
        <v/>
      </c>
      <c r="B120" s="52" t="str">
        <f t="shared" si="87"/>
        <v/>
      </c>
      <c r="C120" s="52" t="str">
        <f t="shared" si="87"/>
        <v/>
      </c>
      <c r="D120" s="214" t="str">
        <f t="shared" si="87"/>
        <v/>
      </c>
      <c r="E120" s="214" t="str">
        <f t="shared" si="87"/>
        <v/>
      </c>
      <c r="F120" s="214" t="str">
        <f t="shared" si="87"/>
        <v/>
      </c>
      <c r="G120" s="214" t="str">
        <f t="shared" si="87"/>
        <v/>
      </c>
      <c r="H120" s="214" t="str">
        <f t="shared" si="87"/>
        <v/>
      </c>
      <c r="I120" s="214" t="str">
        <f t="shared" si="87"/>
        <v/>
      </c>
      <c r="J120" s="214" t="str">
        <f t="shared" si="87"/>
        <v/>
      </c>
      <c r="K120" s="214" t="str">
        <f t="shared" si="87"/>
        <v/>
      </c>
      <c r="L120" s="54" t="str">
        <f t="shared" si="87"/>
        <v/>
      </c>
      <c r="M120" s="214" t="str">
        <f t="shared" si="87"/>
        <v/>
      </c>
      <c r="N120" s="214" t="str">
        <f t="shared" si="87"/>
        <v/>
      </c>
      <c r="O120" s="214" t="str">
        <f t="shared" si="87"/>
        <v/>
      </c>
      <c r="P120" s="214" t="str">
        <f t="shared" si="87"/>
        <v/>
      </c>
      <c r="Q120" s="214" t="str">
        <f t="shared" si="87"/>
        <v/>
      </c>
      <c r="R120" s="214" t="str">
        <f t="shared" si="87"/>
        <v/>
      </c>
      <c r="S120" s="214" t="str">
        <f t="shared" si="87"/>
        <v/>
      </c>
      <c r="T120" s="214" t="str">
        <f t="shared" si="87"/>
        <v/>
      </c>
      <c r="U120" s="214" t="str">
        <f t="shared" si="87"/>
        <v/>
      </c>
      <c r="V120" s="54" t="str">
        <f t="shared" si="87"/>
        <v/>
      </c>
      <c r="W120" s="54" t="str">
        <f t="shared" si="87"/>
        <v/>
      </c>
      <c r="X120" s="54" t="str">
        <f t="shared" si="87"/>
        <v/>
      </c>
      <c r="Y120" s="54" t="str">
        <f t="shared" si="87"/>
        <v/>
      </c>
      <c r="Z120" s="55" t="str">
        <f t="shared" si="87"/>
        <v/>
      </c>
      <c r="AA120" s="53" t="str">
        <f t="shared" si="65"/>
        <v/>
      </c>
      <c r="AB120" s="52" t="str">
        <f t="shared" si="63"/>
        <v/>
      </c>
      <c r="AC120" s="13"/>
    </row>
    <row r="121" spans="1:29">
      <c r="A121" s="53" t="str">
        <f t="shared" ref="A121:Z121" si="88">IF($AD90&gt;0,INDEX(A$66:A$90,$AD90),"")</f>
        <v/>
      </c>
      <c r="B121" s="52" t="str">
        <f t="shared" si="88"/>
        <v/>
      </c>
      <c r="C121" s="52" t="str">
        <f t="shared" si="88"/>
        <v/>
      </c>
      <c r="D121" s="214" t="str">
        <f t="shared" si="88"/>
        <v/>
      </c>
      <c r="E121" s="214" t="str">
        <f t="shared" si="88"/>
        <v/>
      </c>
      <c r="F121" s="214" t="str">
        <f t="shared" si="88"/>
        <v/>
      </c>
      <c r="G121" s="214" t="str">
        <f t="shared" si="88"/>
        <v/>
      </c>
      <c r="H121" s="214" t="str">
        <f t="shared" si="88"/>
        <v/>
      </c>
      <c r="I121" s="214" t="str">
        <f t="shared" si="88"/>
        <v/>
      </c>
      <c r="J121" s="214" t="str">
        <f t="shared" si="88"/>
        <v/>
      </c>
      <c r="K121" s="214" t="str">
        <f t="shared" si="88"/>
        <v/>
      </c>
      <c r="L121" s="54" t="str">
        <f t="shared" si="88"/>
        <v/>
      </c>
      <c r="M121" s="214" t="str">
        <f t="shared" si="88"/>
        <v/>
      </c>
      <c r="N121" s="214" t="str">
        <f t="shared" si="88"/>
        <v/>
      </c>
      <c r="O121" s="214" t="str">
        <f t="shared" si="88"/>
        <v/>
      </c>
      <c r="P121" s="214" t="str">
        <f t="shared" si="88"/>
        <v/>
      </c>
      <c r="Q121" s="214" t="str">
        <f t="shared" si="88"/>
        <v/>
      </c>
      <c r="R121" s="214" t="str">
        <f t="shared" si="88"/>
        <v/>
      </c>
      <c r="S121" s="214" t="str">
        <f t="shared" si="88"/>
        <v/>
      </c>
      <c r="T121" s="214" t="str">
        <f t="shared" si="88"/>
        <v/>
      </c>
      <c r="U121" s="214" t="str">
        <f t="shared" si="88"/>
        <v/>
      </c>
      <c r="V121" s="54" t="str">
        <f t="shared" si="88"/>
        <v/>
      </c>
      <c r="W121" s="54" t="str">
        <f t="shared" si="88"/>
        <v/>
      </c>
      <c r="X121" s="54" t="str">
        <f t="shared" si="88"/>
        <v/>
      </c>
      <c r="Y121" s="54" t="str">
        <f t="shared" si="88"/>
        <v/>
      </c>
      <c r="Z121" s="55" t="str">
        <f t="shared" si="88"/>
        <v/>
      </c>
      <c r="AA121" s="53" t="str">
        <f t="shared" si="65"/>
        <v/>
      </c>
      <c r="AB121" s="52" t="str">
        <f t="shared" si="63"/>
        <v/>
      </c>
      <c r="AC121" s="13"/>
    </row>
    <row r="122" spans="1:29">
      <c r="B122" s="8" t="s">
        <v>28</v>
      </c>
    </row>
  </sheetData>
  <mergeCells count="3">
    <mergeCell ref="B1:W2"/>
    <mergeCell ref="B3:W13"/>
    <mergeCell ref="K27:AA27"/>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2061" r:id="rId4" name="TextBox1">
          <controlPr defaultSize="0" autoLine="0" autoPict="0" r:id="rId5">
            <anchor moveWithCells="1">
              <from>
                <xdr:col>21</xdr:col>
                <xdr:colOff>155275</xdr:colOff>
                <xdr:row>19</xdr:row>
                <xdr:rowOff>0</xdr:rowOff>
              </from>
              <to>
                <xdr:col>30</xdr:col>
                <xdr:colOff>77638</xdr:colOff>
                <xdr:row>19</xdr:row>
                <xdr:rowOff>0</xdr:rowOff>
              </to>
            </anchor>
          </controlPr>
        </control>
      </mc:Choice>
      <mc:Fallback>
        <control shapeId="2061" r:id="rId4" name="Text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W124"/>
  <sheetViews>
    <sheetView topLeftCell="A72" workbookViewId="0">
      <selection activeCell="Q34" sqref="Q34"/>
    </sheetView>
    <sheetView tabSelected="1" topLeftCell="A7" workbookViewId="1">
      <selection activeCell="P42" sqref="P42"/>
    </sheetView>
  </sheetViews>
  <sheetFormatPr defaultRowHeight="12.9"/>
  <cols>
    <col min="1" max="1" width="9.125" style="1"/>
    <col min="2" max="2" width="15.75" customWidth="1"/>
    <col min="3" max="3" width="18.3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6">
      <c r="B1" s="246" t="s">
        <v>24</v>
      </c>
      <c r="C1" s="247"/>
      <c r="D1" s="247"/>
      <c r="E1" s="247"/>
      <c r="F1" s="247"/>
      <c r="G1" s="247"/>
      <c r="H1" s="247"/>
      <c r="I1" s="247"/>
      <c r="J1" s="247"/>
      <c r="K1" s="247"/>
      <c r="L1" s="247"/>
      <c r="M1" s="247"/>
      <c r="N1" s="247"/>
      <c r="O1" s="247"/>
      <c r="P1" s="247"/>
      <c r="Q1" s="247"/>
      <c r="R1" s="247"/>
      <c r="S1" s="247"/>
      <c r="T1" s="247"/>
      <c r="U1" s="247"/>
      <c r="V1" s="247"/>
      <c r="W1" s="248"/>
    </row>
    <row r="2" spans="2:26">
      <c r="B2" s="249"/>
      <c r="C2" s="250"/>
      <c r="D2" s="250"/>
      <c r="E2" s="250"/>
      <c r="F2" s="250"/>
      <c r="G2" s="250"/>
      <c r="H2" s="250"/>
      <c r="I2" s="250"/>
      <c r="J2" s="250"/>
      <c r="K2" s="250"/>
      <c r="L2" s="250"/>
      <c r="M2" s="250"/>
      <c r="N2" s="250"/>
      <c r="O2" s="250"/>
      <c r="P2" s="250"/>
      <c r="Q2" s="250"/>
      <c r="R2" s="250"/>
      <c r="S2" s="250"/>
      <c r="T2" s="250"/>
      <c r="U2" s="250"/>
      <c r="V2" s="250"/>
      <c r="W2" s="251"/>
    </row>
    <row r="3" spans="2:26" ht="12.75" customHeight="1">
      <c r="B3" s="252" t="s">
        <v>91</v>
      </c>
      <c r="C3" s="253"/>
      <c r="D3" s="253"/>
      <c r="E3" s="253"/>
      <c r="F3" s="253"/>
      <c r="G3" s="253"/>
      <c r="H3" s="253"/>
      <c r="I3" s="253"/>
      <c r="J3" s="253"/>
      <c r="K3" s="253"/>
      <c r="L3" s="253"/>
      <c r="M3" s="253"/>
      <c r="N3" s="253"/>
      <c r="O3" s="253"/>
      <c r="P3" s="253"/>
      <c r="Q3" s="253"/>
      <c r="R3" s="253"/>
      <c r="S3" s="253"/>
      <c r="T3" s="253"/>
      <c r="U3" s="253"/>
      <c r="V3" s="253"/>
      <c r="W3" s="252"/>
    </row>
    <row r="4" spans="2:26">
      <c r="B4" s="252"/>
      <c r="C4" s="253"/>
      <c r="D4" s="253"/>
      <c r="E4" s="253"/>
      <c r="F4" s="253"/>
      <c r="G4" s="253"/>
      <c r="H4" s="253"/>
      <c r="I4" s="253"/>
      <c r="J4" s="253"/>
      <c r="K4" s="253"/>
      <c r="L4" s="253"/>
      <c r="M4" s="253"/>
      <c r="N4" s="253"/>
      <c r="O4" s="253"/>
      <c r="P4" s="253"/>
      <c r="Q4" s="253"/>
      <c r="R4" s="253"/>
      <c r="S4" s="253"/>
      <c r="T4" s="253"/>
      <c r="U4" s="253"/>
      <c r="V4" s="253"/>
      <c r="W4" s="252"/>
    </row>
    <row r="5" spans="2:26">
      <c r="B5" s="252"/>
      <c r="C5" s="253"/>
      <c r="D5" s="253"/>
      <c r="E5" s="253"/>
      <c r="F5" s="253"/>
      <c r="G5" s="253"/>
      <c r="H5" s="253"/>
      <c r="I5" s="253"/>
      <c r="J5" s="253"/>
      <c r="K5" s="253"/>
      <c r="L5" s="253"/>
      <c r="M5" s="253"/>
      <c r="N5" s="253"/>
      <c r="O5" s="253"/>
      <c r="P5" s="253"/>
      <c r="Q5" s="253"/>
      <c r="R5" s="253"/>
      <c r="S5" s="253"/>
      <c r="T5" s="253"/>
      <c r="U5" s="253"/>
      <c r="V5" s="253"/>
      <c r="W5" s="252"/>
    </row>
    <row r="6" spans="2:26">
      <c r="B6" s="252"/>
      <c r="C6" s="253"/>
      <c r="D6" s="253"/>
      <c r="E6" s="253"/>
      <c r="F6" s="253"/>
      <c r="G6" s="253"/>
      <c r="H6" s="253"/>
      <c r="I6" s="253"/>
      <c r="J6" s="253"/>
      <c r="K6" s="253"/>
      <c r="L6" s="253"/>
      <c r="M6" s="253"/>
      <c r="N6" s="253"/>
      <c r="O6" s="253"/>
      <c r="P6" s="253"/>
      <c r="Q6" s="253"/>
      <c r="R6" s="253"/>
      <c r="S6" s="253"/>
      <c r="T6" s="253"/>
      <c r="U6" s="253"/>
      <c r="V6" s="253"/>
      <c r="W6" s="252"/>
    </row>
    <row r="7" spans="2:26">
      <c r="B7" s="252"/>
      <c r="C7" s="253"/>
      <c r="D7" s="253"/>
      <c r="E7" s="253"/>
      <c r="F7" s="253"/>
      <c r="G7" s="253"/>
      <c r="H7" s="253"/>
      <c r="I7" s="253"/>
      <c r="J7" s="253"/>
      <c r="K7" s="253"/>
      <c r="L7" s="253"/>
      <c r="M7" s="253"/>
      <c r="N7" s="253"/>
      <c r="O7" s="253"/>
      <c r="P7" s="253"/>
      <c r="Q7" s="253"/>
      <c r="R7" s="253"/>
      <c r="S7" s="253"/>
      <c r="T7" s="253"/>
      <c r="U7" s="253"/>
      <c r="V7" s="253"/>
      <c r="W7" s="252"/>
    </row>
    <row r="8" spans="2:26">
      <c r="B8" s="252"/>
      <c r="C8" s="253"/>
      <c r="D8" s="253"/>
      <c r="E8" s="253"/>
      <c r="F8" s="253"/>
      <c r="G8" s="253"/>
      <c r="H8" s="253"/>
      <c r="I8" s="253"/>
      <c r="J8" s="253"/>
      <c r="K8" s="253"/>
      <c r="L8" s="253"/>
      <c r="M8" s="253"/>
      <c r="N8" s="253"/>
      <c r="O8" s="253"/>
      <c r="P8" s="253"/>
      <c r="Q8" s="253"/>
      <c r="R8" s="253"/>
      <c r="S8" s="253"/>
      <c r="T8" s="253"/>
      <c r="U8" s="253"/>
      <c r="V8" s="253"/>
      <c r="W8" s="252"/>
    </row>
    <row r="9" spans="2:26">
      <c r="B9" s="252"/>
      <c r="C9" s="253"/>
      <c r="D9" s="253"/>
      <c r="E9" s="253"/>
      <c r="F9" s="253"/>
      <c r="G9" s="253"/>
      <c r="H9" s="253"/>
      <c r="I9" s="253"/>
      <c r="J9" s="253"/>
      <c r="K9" s="253"/>
      <c r="L9" s="253"/>
      <c r="M9" s="253"/>
      <c r="N9" s="253"/>
      <c r="O9" s="253"/>
      <c r="P9" s="253"/>
      <c r="Q9" s="253"/>
      <c r="R9" s="253"/>
      <c r="S9" s="253"/>
      <c r="T9" s="253"/>
      <c r="U9" s="253"/>
      <c r="V9" s="253"/>
      <c r="W9" s="252"/>
    </row>
    <row r="10" spans="2:26">
      <c r="B10" s="252"/>
      <c r="C10" s="252"/>
      <c r="D10" s="252"/>
      <c r="E10" s="252"/>
      <c r="F10" s="252"/>
      <c r="G10" s="252"/>
      <c r="H10" s="252"/>
      <c r="I10" s="252"/>
      <c r="J10" s="252"/>
      <c r="K10" s="252"/>
      <c r="L10" s="252"/>
      <c r="M10" s="252"/>
      <c r="N10" s="252"/>
      <c r="O10" s="252"/>
      <c r="P10" s="252"/>
      <c r="Q10" s="252"/>
      <c r="R10" s="252"/>
      <c r="S10" s="252"/>
      <c r="T10" s="252"/>
      <c r="U10" s="252"/>
      <c r="V10" s="252"/>
      <c r="W10" s="252"/>
    </row>
    <row r="11" spans="2:26">
      <c r="B11" s="254"/>
      <c r="C11" s="254"/>
      <c r="D11" s="254"/>
      <c r="E11" s="254"/>
      <c r="F11" s="254"/>
      <c r="G11" s="254"/>
      <c r="H11" s="254"/>
      <c r="I11" s="254"/>
      <c r="J11" s="254"/>
      <c r="K11" s="254"/>
      <c r="L11" s="254"/>
      <c r="M11" s="254"/>
      <c r="N11" s="254"/>
      <c r="O11" s="254"/>
      <c r="P11" s="254"/>
      <c r="Q11" s="254"/>
      <c r="R11" s="254"/>
      <c r="S11" s="254"/>
      <c r="T11" s="254"/>
      <c r="U11" s="254"/>
      <c r="V11" s="254"/>
      <c r="W11" s="254"/>
    </row>
    <row r="12" spans="2:26">
      <c r="B12" s="254"/>
      <c r="C12" s="254"/>
      <c r="D12" s="254"/>
      <c r="E12" s="254"/>
      <c r="F12" s="254"/>
      <c r="G12" s="254"/>
      <c r="H12" s="254"/>
      <c r="I12" s="254"/>
      <c r="J12" s="254"/>
      <c r="K12" s="254"/>
      <c r="L12" s="254"/>
      <c r="M12" s="254"/>
      <c r="N12" s="254"/>
      <c r="O12" s="254"/>
      <c r="P12" s="254"/>
      <c r="Q12" s="254"/>
      <c r="R12" s="254"/>
      <c r="S12" s="254"/>
      <c r="T12" s="254"/>
      <c r="U12" s="254"/>
      <c r="V12" s="254"/>
      <c r="W12" s="254"/>
    </row>
    <row r="13" spans="2:26">
      <c r="B13" s="254"/>
      <c r="C13" s="254"/>
      <c r="D13" s="254"/>
      <c r="E13" s="254"/>
      <c r="F13" s="254"/>
      <c r="G13" s="254"/>
      <c r="H13" s="254"/>
      <c r="I13" s="254"/>
      <c r="J13" s="254"/>
      <c r="K13" s="254"/>
      <c r="L13" s="254"/>
      <c r="M13" s="254"/>
      <c r="N13" s="254"/>
      <c r="O13" s="254"/>
      <c r="P13" s="254"/>
      <c r="Q13" s="254"/>
      <c r="R13" s="254"/>
      <c r="S13" s="254"/>
      <c r="T13" s="254"/>
      <c r="U13" s="254"/>
      <c r="V13" s="254"/>
      <c r="W13" s="254"/>
    </row>
    <row r="14" spans="2:26" ht="13.6">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6">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6">
      <c r="B16" s="8" t="s">
        <v>90</v>
      </c>
      <c r="C16" s="7">
        <v>2014</v>
      </c>
      <c r="Y16" s="153"/>
      <c r="Z16" s="153"/>
    </row>
    <row r="17" spans="1:29">
      <c r="B17" s="8" t="s">
        <v>26</v>
      </c>
      <c r="C17" s="7" t="s">
        <v>131</v>
      </c>
      <c r="Y17" s="153"/>
      <c r="Z17" s="153"/>
    </row>
    <row r="18" spans="1:29">
      <c r="B18" s="8" t="s">
        <v>27</v>
      </c>
      <c r="C18" s="120">
        <v>41858</v>
      </c>
      <c r="D18" t="s">
        <v>35</v>
      </c>
      <c r="Y18" s="153"/>
      <c r="Z18" s="153"/>
    </row>
    <row r="19" spans="1:29">
      <c r="B19" s="8"/>
      <c r="Y19" s="153"/>
      <c r="Z19" s="153"/>
    </row>
    <row r="20" spans="1:29">
      <c r="B20" s="8"/>
      <c r="Y20" s="153"/>
      <c r="Z20" s="153"/>
    </row>
    <row r="21" spans="1:29">
      <c r="B21" s="8" t="s">
        <v>15</v>
      </c>
      <c r="C21" s="199">
        <f>COUNT(A34:A58)</f>
        <v>8</v>
      </c>
      <c r="D21" s="240"/>
      <c r="E21" s="240" t="s">
        <v>37</v>
      </c>
      <c r="Y21" s="153"/>
      <c r="Z21" s="153"/>
    </row>
    <row r="22" spans="1:29">
      <c r="B22" s="8" t="s">
        <v>29</v>
      </c>
      <c r="C22" s="7"/>
      <c r="D22" s="238"/>
      <c r="F22" s="216"/>
      <c r="G22" s="86"/>
      <c r="H22" s="86"/>
      <c r="I22" s="86"/>
      <c r="J22" s="86"/>
      <c r="K22" s="86"/>
      <c r="L22" s="86"/>
      <c r="M22" s="86"/>
      <c r="N22" s="86"/>
      <c r="O22" s="86"/>
      <c r="Y22" s="153"/>
      <c r="Z22" s="153"/>
      <c r="AA22" s="234"/>
      <c r="AB22" s="234"/>
      <c r="AC22" s="234"/>
    </row>
    <row r="23" spans="1:29">
      <c r="B23" s="8" t="s">
        <v>29</v>
      </c>
      <c r="C23" s="7"/>
      <c r="D23" s="239"/>
      <c r="Y23" s="153"/>
      <c r="Z23" s="153"/>
      <c r="AA23" s="234"/>
      <c r="AB23" s="234"/>
      <c r="AC23" s="234"/>
    </row>
    <row r="24" spans="1:29" ht="23.8">
      <c r="B24" s="8" t="s">
        <v>29</v>
      </c>
      <c r="C24" s="7"/>
      <c r="D24" s="7"/>
      <c r="F24" s="230"/>
      <c r="Y24" s="153"/>
      <c r="Z24" s="153"/>
      <c r="AA24" s="234"/>
      <c r="AB24" s="234"/>
      <c r="AC24" s="234"/>
    </row>
    <row r="25" spans="1:29">
      <c r="B25" s="8" t="s">
        <v>29</v>
      </c>
      <c r="C25" s="7"/>
      <c r="Y25" s="153"/>
      <c r="Z25" s="153"/>
      <c r="AA25" s="234"/>
      <c r="AB25" s="234"/>
      <c r="AC25" s="234"/>
    </row>
    <row r="26" spans="1:29">
      <c r="B26" s="8" t="s">
        <v>29</v>
      </c>
      <c r="C26" s="7"/>
      <c r="Y26" s="153"/>
      <c r="Z26" s="153"/>
      <c r="AA26" s="234"/>
      <c r="AB26" s="234"/>
      <c r="AC26" s="234"/>
    </row>
    <row r="27" spans="1:29">
      <c r="C27" s="10"/>
    </row>
    <row r="28" spans="1:29">
      <c r="B28" s="8" t="s">
        <v>3</v>
      </c>
      <c r="C28" s="10">
        <f>COUNT(D63:U63)</f>
        <v>10</v>
      </c>
      <c r="D28" t="s">
        <v>36</v>
      </c>
      <c r="E28" t="s">
        <v>37</v>
      </c>
    </row>
    <row r="29" spans="1:29">
      <c r="B29" s="8" t="s">
        <v>23</v>
      </c>
      <c r="C29" s="1">
        <f>IF(Races_Sailed&gt;6,1,0)</f>
        <v>1</v>
      </c>
      <c r="D29" t="s">
        <v>36</v>
      </c>
      <c r="E29" t="s">
        <v>37</v>
      </c>
    </row>
    <row r="30" spans="1:29" ht="35.35" thickBot="1">
      <c r="B30" s="8" t="s">
        <v>87</v>
      </c>
      <c r="C30" s="124" t="s">
        <v>89</v>
      </c>
      <c r="K30" s="181"/>
      <c r="Z30" s="229"/>
    </row>
    <row r="31" spans="1:29">
      <c r="D31" s="69" t="s">
        <v>17</v>
      </c>
      <c r="E31" s="70"/>
      <c r="F31" s="70"/>
      <c r="G31" s="69" t="s">
        <v>18</v>
      </c>
      <c r="H31" s="70"/>
      <c r="I31" s="77"/>
      <c r="J31" s="70" t="s">
        <v>19</v>
      </c>
      <c r="K31" s="70"/>
      <c r="L31" s="70"/>
      <c r="M31" s="69" t="s">
        <v>20</v>
      </c>
      <c r="N31" s="70"/>
      <c r="O31" s="77"/>
      <c r="P31" s="70" t="s">
        <v>21</v>
      </c>
      <c r="Q31" s="70"/>
      <c r="R31" s="70"/>
      <c r="S31" s="78" t="s">
        <v>22</v>
      </c>
      <c r="T31" s="71"/>
      <c r="U31" s="72"/>
      <c r="Z31" s="234"/>
      <c r="AA31" s="234"/>
      <c r="AB31" s="234"/>
      <c r="AC31" s="234"/>
    </row>
    <row r="32" spans="1:29" ht="14.3" thickBot="1">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c r="Z32" s="234"/>
      <c r="AA32" s="234"/>
      <c r="AB32" s="234"/>
      <c r="AC32" s="234"/>
    </row>
    <row r="33" spans="1:29" ht="13.6" thickBot="1">
      <c r="A33" s="91" t="s">
        <v>75</v>
      </c>
      <c r="B33" s="92" t="s">
        <v>74</v>
      </c>
      <c r="C33" s="92" t="s">
        <v>76</v>
      </c>
      <c r="D33" s="125">
        <f>C18</f>
        <v>41858</v>
      </c>
      <c r="E33" s="126">
        <f>D33</f>
        <v>41858</v>
      </c>
      <c r="F33" s="127">
        <f>E33</f>
        <v>41858</v>
      </c>
      <c r="G33" s="128">
        <f>F33+7</f>
        <v>41865</v>
      </c>
      <c r="H33" s="126">
        <f>G33</f>
        <v>41865</v>
      </c>
      <c r="I33" s="129">
        <f>H33</f>
        <v>41865</v>
      </c>
      <c r="J33" s="125">
        <f>I33+7</f>
        <v>41872</v>
      </c>
      <c r="K33" s="125">
        <f>J33</f>
        <v>41872</v>
      </c>
      <c r="L33" s="125">
        <f>K33</f>
        <v>41872</v>
      </c>
      <c r="M33" s="125">
        <f t="shared" ref="M33" si="0">L33+7</f>
        <v>41879</v>
      </c>
      <c r="N33" s="125">
        <f t="shared" ref="N33:O33" si="1">M33</f>
        <v>41879</v>
      </c>
      <c r="O33" s="125">
        <f t="shared" si="1"/>
        <v>41879</v>
      </c>
      <c r="P33" s="125">
        <f t="shared" ref="P33" si="2">O33+7</f>
        <v>41886</v>
      </c>
      <c r="Q33" s="125">
        <f>P33</f>
        <v>41886</v>
      </c>
      <c r="R33" s="125">
        <f t="shared" ref="R33" si="3">Q33</f>
        <v>41886</v>
      </c>
      <c r="S33" s="125">
        <f t="shared" ref="S33" si="4">R33+7</f>
        <v>41893</v>
      </c>
      <c r="T33" s="125">
        <f t="shared" ref="T33:U33" si="5">S33</f>
        <v>41893</v>
      </c>
      <c r="U33" s="125">
        <f t="shared" si="5"/>
        <v>41893</v>
      </c>
      <c r="V33" s="1"/>
      <c r="W33" s="1"/>
      <c r="Z33" s="234"/>
      <c r="AA33" s="234"/>
      <c r="AB33" s="234"/>
      <c r="AC33" s="234"/>
    </row>
    <row r="34" spans="1:29" ht="13.6" thickBot="1">
      <c r="A34" s="87">
        <v>484</v>
      </c>
      <c r="B34" s="81" t="s">
        <v>13</v>
      </c>
      <c r="C34" s="82" t="s">
        <v>94</v>
      </c>
      <c r="D34" s="60">
        <f>IF(AND(COUNT($A34),'from RC fall'!B$7&gt;0),IFERROR(MATCH($A34,'from RC fall'!B$8:B$25,0),"dnc"),"")</f>
        <v>7</v>
      </c>
      <c r="E34" s="60">
        <f>IF(AND(COUNT($A34),'from RC fall'!C$7&gt;0),IFERROR(MATCH($A34,'from RC fall'!C$8:C$25,0),"dnc"),"")</f>
        <v>7</v>
      </c>
      <c r="F34" s="60" t="str">
        <f>IF(AND(COUNT($A34),'from RC fall'!D$7&gt;0),IFERROR(MATCH($A34,'from RC fall'!D$8:D$25,0),"dnc"),"")</f>
        <v/>
      </c>
      <c r="G34" s="60" t="str">
        <f>IF(AND(COUNT($A34),'from RC fall'!E$7&gt;0),IFERROR(MATCH($A34,'from RC fall'!E$8:E$25,0),"dnc"),"")</f>
        <v>dnc</v>
      </c>
      <c r="H34" s="60" t="str">
        <f>IF(AND(COUNT($A34),'from RC fall'!F$7&gt;0),IFERROR(MATCH($A34,'from RC fall'!F$8:F$25,0),"dnc"),"")</f>
        <v>dnc</v>
      </c>
      <c r="I34" s="60" t="str">
        <f>IF(AND(COUNT($A34),'from RC fall'!G$7&gt;0),IFERROR(MATCH($A34,'from RC fall'!G$8:G$25,0),"dnc"),"")</f>
        <v>dnc</v>
      </c>
      <c r="J34" s="60" t="s">
        <v>239</v>
      </c>
      <c r="K34" s="60" t="str">
        <f>IF(AND(COUNT($A34),'from RC fall'!I$7&gt;0),IFERROR(MATCH($A34,'from RC fall'!I$8:I$25,0),"dnc"),"")</f>
        <v/>
      </c>
      <c r="L34" s="60" t="str">
        <f>IF(AND(COUNT($A34),'from RC fall'!J$7&gt;0),IFERROR(MATCH($A34,'from RC fall'!J$8:J$25,0),"dnc"),"")</f>
        <v/>
      </c>
      <c r="M34" s="60" t="str">
        <f>IF(AND(COUNT($A34),'from RC fall'!K$7&gt;0),IFERROR(MATCH($A34,'from RC fall'!K$8:K$25,0),"dnc"),"")</f>
        <v>dnc</v>
      </c>
      <c r="N34" s="60" t="str">
        <f>IF(AND(COUNT($A34),'from RC fall'!L$7&gt;0),IFERROR(MATCH($A34,'from RC fall'!L$8:L$25,0),"dnc"),"")</f>
        <v>dnc</v>
      </c>
      <c r="O34" s="60" t="str">
        <f>IF(AND(COUNT($A34),'from RC fall'!M$7&gt;0),IFERROR(MATCH($A34,'from RC fall'!M$8:M$25,0),"dnc"),"")</f>
        <v/>
      </c>
      <c r="P34" s="60" t="str">
        <f>IF(AND(COUNT($A34),'from RC fall'!N$7&gt;0),IFERROR(MATCH($A34,'from RC fall'!N$8:N$25,0),"dnc"),"")</f>
        <v>dnc</v>
      </c>
      <c r="Q34" s="60" t="str">
        <f>IF(AND(COUNT($A34),'from RC fall'!O$7&gt;0),IFERROR(MATCH($A34,'from RC fall'!O$8:O$25,0),"dnc"),"")</f>
        <v>dnc</v>
      </c>
      <c r="R34" s="60" t="str">
        <f>IF(AND(COUNT($A34),'from RC fall'!P$7&gt;0),IFERROR(MATCH($A34,'from RC fall'!P$8:P$25,0),"dnc"),"")</f>
        <v/>
      </c>
      <c r="S34" s="60" t="str">
        <f>IF(AND(COUNT($A34),'from RC fall'!Q$7&gt;0),IFERROR(MATCH($A34,'from RC fall'!Q$8:Q$25,0),"dnc"),"")</f>
        <v/>
      </c>
      <c r="T34" s="60" t="str">
        <f>IF(AND(COUNT($A34),'from RC fall'!R$7&gt;0),IFERROR(MATCH($A34,'from RC fall'!R$8:R$25,0),"dnc"),"")</f>
        <v/>
      </c>
      <c r="U34" s="60" t="str">
        <f>IF(AND(COUNT($A34),'from RC fall'!S$7&gt;0),IFERROR(MATCH($A34,'from RC fall'!S$8:S$25,0),"dnc"),"")</f>
        <v/>
      </c>
      <c r="V34" t="str">
        <f t="shared" ref="V34:V58" si="6">IF(B34=0,"",B34)</f>
        <v>Jolly Mon</v>
      </c>
      <c r="Z34" s="234"/>
      <c r="AA34" s="234"/>
      <c r="AB34" s="234"/>
      <c r="AC34" s="234"/>
    </row>
    <row r="35" spans="1:29" ht="13.6" thickBot="1">
      <c r="A35" s="87">
        <v>485</v>
      </c>
      <c r="B35" s="81" t="s">
        <v>12</v>
      </c>
      <c r="C35" s="82" t="s">
        <v>220</v>
      </c>
      <c r="D35" s="60">
        <f>IF(AND(COUNT($A35),'from RC fall'!B$7&gt;0),IFERROR(MATCH($A35,'from RC fall'!B$8:B$25,0),"dnc"),"")</f>
        <v>2</v>
      </c>
      <c r="E35" s="60">
        <f>IF(AND(COUNT($A35),'from RC fall'!C$7&gt;0),IFERROR(MATCH($A35,'from RC fall'!C$8:C$25,0),"dnc"),"")</f>
        <v>6</v>
      </c>
      <c r="F35" s="60" t="str">
        <f>IF(AND(COUNT($A35),'from RC fall'!D$7&gt;0),IFERROR(MATCH($A35,'from RC fall'!D$8:D$25,0),"dnc"),"")</f>
        <v/>
      </c>
      <c r="G35" s="60">
        <f>IF(AND(COUNT($A35),'from RC fall'!E$7&gt;0),IFERROR(MATCH($A35,'from RC fall'!E$8:E$25,0),"dnc"),"")</f>
        <v>4</v>
      </c>
      <c r="H35" s="60">
        <f>IF(AND(COUNT($A35),'from RC fall'!F$7&gt;0),IFERROR(MATCH($A35,'from RC fall'!F$8:F$25,0),"dnc"),"")</f>
        <v>3</v>
      </c>
      <c r="I35" s="60">
        <f>IF(AND(COUNT($A35),'from RC fall'!G$7&gt;0),IFERROR(MATCH($A35,'from RC fall'!G$8:G$25,0),"dnc"),"")</f>
        <v>3</v>
      </c>
      <c r="J35" s="60">
        <f>IF(AND(COUNT($A35),'from RC fall'!H$7&gt;0),IFERROR(MATCH($A35,'from RC fall'!H$8:H$25,0),"dnc"),"")</f>
        <v>2</v>
      </c>
      <c r="K35" s="60" t="str">
        <f>IF(AND(COUNT($A35),'from RC fall'!I$7&gt;0),IFERROR(MATCH($A35,'from RC fall'!I$8:I$25,0),"dnc"),"")</f>
        <v/>
      </c>
      <c r="L35" s="60" t="str">
        <f>IF(AND(COUNT($A35),'from RC fall'!J$7&gt;0),IFERROR(MATCH($A35,'from RC fall'!J$8:J$25,0),"dnc"),"")</f>
        <v/>
      </c>
      <c r="M35" s="60">
        <f>IF(AND(COUNT($A35),'from RC fall'!K$7&gt;0),IFERROR(MATCH($A35,'from RC fall'!K$8:K$25,0),"dnc"),"")</f>
        <v>3</v>
      </c>
      <c r="N35" s="60">
        <f>IF(AND(COUNT($A35),'from RC fall'!L$7&gt;0),IFERROR(MATCH($A35,'from RC fall'!L$8:L$25,0),"dnc"),"")</f>
        <v>3</v>
      </c>
      <c r="O35" s="60" t="str">
        <f>IF(AND(COUNT($A35),'from RC fall'!M$7&gt;0),IFERROR(MATCH($A35,'from RC fall'!M$8:M$25,0),"dnc"),"")</f>
        <v/>
      </c>
      <c r="P35" s="60">
        <f>IF(AND(COUNT($A35),'from RC fall'!N$7&gt;0),IFERROR(MATCH($A35,'from RC fall'!N$8:N$25,0),"dnc"),"")</f>
        <v>4</v>
      </c>
      <c r="Q35" s="60">
        <f>IF(AND(COUNT($A35),'from RC fall'!O$7&gt;0),IFERROR(MATCH($A35,'from RC fall'!O$8:O$25,0),"dnc"),"")</f>
        <v>3</v>
      </c>
      <c r="R35" s="60" t="str">
        <f>IF(AND(COUNT($A35),'from RC fall'!P$7&gt;0),IFERROR(MATCH($A35,'from RC fall'!P$8:P$25,0),"dnc"),"")</f>
        <v/>
      </c>
      <c r="S35" s="60" t="str">
        <f>IF(AND(COUNT($A35),'from RC fall'!Q$7&gt;0),IFERROR(MATCH($A35,'from RC fall'!Q$8:Q$25,0),"dnc"),"")</f>
        <v/>
      </c>
      <c r="T35" s="60" t="str">
        <f>IF(AND(COUNT($A35),'from RC fall'!R$7&gt;0),IFERROR(MATCH($A35,'from RC fall'!R$8:R$25,0),"dnc"),"")</f>
        <v/>
      </c>
      <c r="U35" s="60" t="str">
        <f>IF(AND(COUNT($A35),'from RC fall'!S$7&gt;0),IFERROR(MATCH($A35,'from RC fall'!S$8:S$25,0),"dnc"),"")</f>
        <v/>
      </c>
      <c r="V35" t="str">
        <f t="shared" si="6"/>
        <v>Argo III</v>
      </c>
    </row>
    <row r="36" spans="1:29" ht="13.6" thickBot="1">
      <c r="A36" s="87">
        <v>588</v>
      </c>
      <c r="B36" s="81" t="s">
        <v>30</v>
      </c>
      <c r="C36" s="82" t="s">
        <v>235</v>
      </c>
      <c r="D36" s="60">
        <f>IF(AND(COUNT($A36),'from RC fall'!B$7&gt;0),IFERROR(MATCH($A36,'from RC fall'!B$8:B$25,0),"dnc"),"")</f>
        <v>8</v>
      </c>
      <c r="E36" s="60">
        <f>IF(AND(COUNT($A36),'from RC fall'!C$7&gt;0),IFERROR(MATCH($A36,'from RC fall'!C$8:C$25,0),"dnc"),"")</f>
        <v>2</v>
      </c>
      <c r="F36" s="60" t="str">
        <f>IF(AND(COUNT($A36),'from RC fall'!D$7&gt;0),IFERROR(MATCH($A36,'from RC fall'!D$8:D$25,0),"dnc"),"")</f>
        <v/>
      </c>
      <c r="G36" s="60">
        <f>IF(AND(COUNT($A36),'from RC fall'!E$7&gt;0),IFERROR(MATCH($A36,'from RC fall'!E$8:E$25,0),"dnc"),"")</f>
        <v>6</v>
      </c>
      <c r="H36" s="60">
        <f>IF(AND(COUNT($A36),'from RC fall'!F$7&gt;0),IFERROR(MATCH($A36,'from RC fall'!F$8:F$25,0),"dnc"),"")</f>
        <v>2</v>
      </c>
      <c r="I36" s="60">
        <f>IF(AND(COUNT($A36),'from RC fall'!G$7&gt;0),IFERROR(MATCH($A36,'from RC fall'!G$8:G$25,0),"dnc"),"")</f>
        <v>4</v>
      </c>
      <c r="J36" s="60">
        <f>IF(AND(COUNT($A36),'from RC fall'!H$7&gt;0),IFERROR(MATCH($A36,'from RC fall'!H$8:H$25,0),"dnc"),"")</f>
        <v>3</v>
      </c>
      <c r="K36" s="60" t="str">
        <f>IF(AND(COUNT($A36),'from RC fall'!I$7&gt;0),IFERROR(MATCH($A36,'from RC fall'!I$8:I$25,0),"dnc"),"")</f>
        <v/>
      </c>
      <c r="L36" s="60" t="str">
        <f>IF(AND(COUNT($A36),'from RC fall'!J$7&gt;0),IFERROR(MATCH($A36,'from RC fall'!J$8:J$25,0),"dnc"),"")</f>
        <v/>
      </c>
      <c r="M36" s="60" t="str">
        <f>IF(AND(COUNT($A36),'from RC fall'!K$7&gt;0),IFERROR(MATCH($A36,'from RC fall'!K$8:K$25,0),"dnc"),"")</f>
        <v>dnc</v>
      </c>
      <c r="N36" s="60" t="str">
        <f>IF(AND(COUNT($A36),'from RC fall'!L$7&gt;0),IFERROR(MATCH($A36,'from RC fall'!L$8:L$25,0),"dnc"),"")</f>
        <v>dnc</v>
      </c>
      <c r="O36" s="60" t="str">
        <f>IF(AND(COUNT($A36),'from RC fall'!M$7&gt;0),IFERROR(MATCH($A36,'from RC fall'!M$8:M$25,0),"dnc"),"")</f>
        <v/>
      </c>
      <c r="P36" s="60">
        <f>IF(AND(COUNT($A36),'from RC fall'!N$7&gt;0),IFERROR(MATCH($A36,'from RC fall'!N$8:N$25,0),"dnc"),"")</f>
        <v>6</v>
      </c>
      <c r="Q36" s="60">
        <f>IF(AND(COUNT($A36),'from RC fall'!O$7&gt;0),IFERROR(MATCH($A36,'from RC fall'!O$8:O$25,0),"dnc"),"")</f>
        <v>4</v>
      </c>
      <c r="R36" s="60" t="str">
        <f>IF(AND(COUNT($A36),'from RC fall'!P$7&gt;0),IFERROR(MATCH($A36,'from RC fall'!P$8:P$25,0),"dnc"),"")</f>
        <v/>
      </c>
      <c r="S36" s="60" t="str">
        <f>IF(AND(COUNT($A36),'from RC fall'!Q$7&gt;0),IFERROR(MATCH($A36,'from RC fall'!Q$8:Q$25,0),"dnc"),"")</f>
        <v/>
      </c>
      <c r="T36" s="60" t="str">
        <f>IF(AND(COUNT($A36),'from RC fall'!R$7&gt;0),IFERROR(MATCH($A36,'from RC fall'!R$8:R$25,0),"dnc"),"")</f>
        <v/>
      </c>
      <c r="U36" s="60" t="str">
        <f>IF(AND(COUNT($A36),'from RC fall'!S$7&gt;0),IFERROR(MATCH($A36,'from RC fall'!S$8:S$25,0),"dnc"),"")</f>
        <v/>
      </c>
      <c r="V36" t="str">
        <f t="shared" si="6"/>
        <v>Gallant Fox</v>
      </c>
    </row>
    <row r="37" spans="1:29" ht="13.6" thickBot="1">
      <c r="A37" s="87">
        <v>591</v>
      </c>
      <c r="B37" s="81" t="s">
        <v>199</v>
      </c>
      <c r="C37" s="82" t="s">
        <v>44</v>
      </c>
      <c r="D37" s="60">
        <f>IF(AND(COUNT($A37),'from RC fall'!B$7&gt;0),IFERROR(MATCH($A37,'from RC fall'!B$8:B$25,0),"dnc"),"")</f>
        <v>5</v>
      </c>
      <c r="E37" s="60">
        <f>IF(AND(COUNT($A37),'from RC fall'!C$7&gt;0),IFERROR(MATCH($A37,'from RC fall'!C$8:C$25,0),"dnc"),"")</f>
        <v>3</v>
      </c>
      <c r="F37" s="60" t="str">
        <f>IF(AND(COUNT($A37),'from RC fall'!D$7&gt;0),IFERROR(MATCH($A37,'from RC fall'!D$8:D$25,0),"dnc"),"")</f>
        <v/>
      </c>
      <c r="G37" s="60">
        <f>IF(AND(COUNT($A37),'from RC fall'!E$7&gt;0),IFERROR(MATCH($A37,'from RC fall'!E$8:E$25,0),"dnc"),"")</f>
        <v>5</v>
      </c>
      <c r="H37" s="60">
        <f>IF(AND(COUNT($A37),'from RC fall'!F$7&gt;0),IFERROR(MATCH($A37,'from RC fall'!F$8:F$25,0),"dnc"),"")</f>
        <v>6</v>
      </c>
      <c r="I37" s="60">
        <f>IF(AND(COUNT($A37),'from RC fall'!G$7&gt;0),IFERROR(MATCH($A37,'from RC fall'!G$8:G$25,0),"dnc"),"")</f>
        <v>5</v>
      </c>
      <c r="J37" s="60" t="str">
        <f>IF(AND(COUNT($A37),'from RC fall'!H$7&gt;0),IFERROR(MATCH($A37,'from RC fall'!H$8:H$25,0),"dnc"),"")</f>
        <v>dnc</v>
      </c>
      <c r="K37" s="60" t="str">
        <f>IF(AND(COUNT($A37),'from RC fall'!I$7&gt;0),IFERROR(MATCH($A37,'from RC fall'!I$8:I$25,0),"dnc"),"")</f>
        <v/>
      </c>
      <c r="L37" s="60" t="str">
        <f>IF(AND(COUNT($A37),'from RC fall'!J$7&gt;0),IFERROR(MATCH($A37,'from RC fall'!J$8:J$25,0),"dnc"),"")</f>
        <v/>
      </c>
      <c r="M37" s="60" t="str">
        <f>IF(AND(COUNT($A37),'from RC fall'!K$7&gt;0),IFERROR(MATCH($A37,'from RC fall'!K$8:K$25,0),"dnc"),"")</f>
        <v>dnc</v>
      </c>
      <c r="N37" s="60" t="str">
        <f>IF(AND(COUNT($A37),'from RC fall'!L$7&gt;0),IFERROR(MATCH($A37,'from RC fall'!L$8:L$25,0),"dnc"),"")</f>
        <v>dnc</v>
      </c>
      <c r="O37" s="60" t="str">
        <f>IF(AND(COUNT($A37),'from RC fall'!M$7&gt;0),IFERROR(MATCH($A37,'from RC fall'!M$8:M$25,0),"dnc"),"")</f>
        <v/>
      </c>
      <c r="P37" s="60">
        <f>IF(AND(COUNT($A37),'from RC fall'!N$7&gt;0),IFERROR(MATCH($A37,'from RC fall'!N$8:N$25,0),"dnc"),"")</f>
        <v>3</v>
      </c>
      <c r="Q37" s="60">
        <f>IF(AND(COUNT($A37),'from RC fall'!O$7&gt;0),IFERROR(MATCH($A37,'from RC fall'!O$8:O$25,0),"dnc"),"")</f>
        <v>1</v>
      </c>
      <c r="R37" s="60" t="str">
        <f>IF(AND(COUNT($A37),'from RC fall'!P$7&gt;0),IFERROR(MATCH($A37,'from RC fall'!P$8:P$25,0),"dnc"),"")</f>
        <v/>
      </c>
      <c r="S37" s="60" t="str">
        <f>IF(AND(COUNT($A37),'from RC fall'!Q$7&gt;0),IFERROR(MATCH($A37,'from RC fall'!Q$8:Q$25,0),"dnc"),"")</f>
        <v/>
      </c>
      <c r="T37" s="60" t="str">
        <f>IF(AND(COUNT($A37),'from RC fall'!R$7&gt;0),IFERROR(MATCH($A37,'from RC fall'!R$8:R$25,0),"dnc"),"")</f>
        <v/>
      </c>
      <c r="U37" s="60" t="str">
        <f>IF(AND(COUNT($A37),'from RC fall'!S$7&gt;0),IFERROR(MATCH($A37,'from RC fall'!S$8:S$25,0),"dnc"),"")</f>
        <v/>
      </c>
      <c r="V37" t="str">
        <f t="shared" si="6"/>
        <v>Shamrock VI</v>
      </c>
    </row>
    <row r="38" spans="1:29" ht="13.6" thickBot="1">
      <c r="A38" s="87">
        <v>667</v>
      </c>
      <c r="B38" s="79" t="s">
        <v>203</v>
      </c>
      <c r="C38" s="80" t="s">
        <v>223</v>
      </c>
      <c r="D38" s="60">
        <f>IF(AND(COUNT($A38),'from RC fall'!B$7&gt;0),IFERROR(MATCH($A38,'from RC fall'!B$8:B$25,0),"dnc"),"")</f>
        <v>3</v>
      </c>
      <c r="E38" s="60">
        <f>IF(AND(COUNT($A38),'from RC fall'!C$7&gt;0),IFERROR(MATCH($A38,'from RC fall'!C$8:C$25,0),"dnc"),"")</f>
        <v>4</v>
      </c>
      <c r="F38" s="60" t="str">
        <f>IF(AND(COUNT($A38),'from RC fall'!D$7&gt;0),IFERROR(MATCH($A38,'from RC fall'!D$8:D$25,0),"dnc"),"")</f>
        <v/>
      </c>
      <c r="G38" s="60">
        <f>IF(AND(COUNT($A38),'from RC fall'!E$7&gt;0),IFERROR(MATCH($A38,'from RC fall'!E$8:E$25,0),"dnc"),"")</f>
        <v>3</v>
      </c>
      <c r="H38" s="60">
        <f>IF(AND(COUNT($A38),'from RC fall'!F$7&gt;0),IFERROR(MATCH($A38,'from RC fall'!F$8:F$25,0),"dnc"),"")</f>
        <v>1</v>
      </c>
      <c r="I38" s="60">
        <f>IF(AND(COUNT($A38),'from RC fall'!G$7&gt;0),IFERROR(MATCH($A38,'from RC fall'!G$8:G$25,0),"dnc"),"")</f>
        <v>6</v>
      </c>
      <c r="J38" s="60">
        <f>IF(AND(COUNT($A38),'from RC fall'!H$7&gt;0),IFERROR(MATCH($A38,'from RC fall'!H$8:H$25,0),"dnc"),"")</f>
        <v>1</v>
      </c>
      <c r="K38" s="60" t="str">
        <f>IF(AND(COUNT($A38),'from RC fall'!I$7&gt;0),IFERROR(MATCH($A38,'from RC fall'!I$8:I$25,0),"dnc"),"")</f>
        <v/>
      </c>
      <c r="L38" s="60" t="str">
        <f>IF(AND(COUNT($A38),'from RC fall'!J$7&gt;0),IFERROR(MATCH($A38,'from RC fall'!J$8:J$25,0),"dnc"),"")</f>
        <v/>
      </c>
      <c r="M38" s="60">
        <f>IF(AND(COUNT($A38),'from RC fall'!K$7&gt;0),IFERROR(MATCH($A38,'from RC fall'!K$8:K$25,0),"dnc"),"")</f>
        <v>4</v>
      </c>
      <c r="N38" s="60">
        <f>IF(AND(COUNT($A38),'from RC fall'!L$7&gt;0),IFERROR(MATCH($A38,'from RC fall'!L$8:L$25,0),"dnc"),"")</f>
        <v>4</v>
      </c>
      <c r="O38" s="60" t="str">
        <f>IF(AND(COUNT($A38),'from RC fall'!M$7&gt;0),IFERROR(MATCH($A38,'from RC fall'!M$8:M$25,0),"dnc"),"")</f>
        <v/>
      </c>
      <c r="P38" s="60">
        <f>IF(AND(COUNT($A38),'from RC fall'!N$7&gt;0),IFERROR(MATCH($A38,'from RC fall'!N$8:N$25,0),"dnc"),"")</f>
        <v>1</v>
      </c>
      <c r="Q38" s="60">
        <f>IF(AND(COUNT($A38),'from RC fall'!O$7&gt;0),IFERROR(MATCH($A38,'from RC fall'!O$8:O$25,0),"dnc"),"")</f>
        <v>5</v>
      </c>
      <c r="R38" s="60" t="str">
        <f>IF(AND(COUNT($A38),'from RC fall'!P$7&gt;0),IFERROR(MATCH($A38,'from RC fall'!P$8:P$25,0),"dnc"),"")</f>
        <v/>
      </c>
      <c r="S38" s="60" t="str">
        <f>IF(AND(COUNT($A38),'from RC fall'!Q$7&gt;0),IFERROR(MATCH($A38,'from RC fall'!Q$8:Q$25,0),"dnc"),"")</f>
        <v/>
      </c>
      <c r="T38" s="60" t="str">
        <f>IF(AND(COUNT($A38),'from RC fall'!R$7&gt;0),IFERROR(MATCH($A38,'from RC fall'!R$8:R$25,0),"dnc"),"")</f>
        <v/>
      </c>
      <c r="U38" s="60" t="str">
        <f>IF(AND(COUNT($A38),'from RC fall'!S$7&gt;0),IFERROR(MATCH($A38,'from RC fall'!S$8:S$25,0),"dnc"),"")</f>
        <v/>
      </c>
      <c r="V38" t="str">
        <f t="shared" si="6"/>
        <v>Pressure</v>
      </c>
    </row>
    <row r="39" spans="1:29" ht="13.6" thickBot="1">
      <c r="A39" s="87">
        <v>1151</v>
      </c>
      <c r="B39" s="81" t="s">
        <v>57</v>
      </c>
      <c r="C39" s="82" t="s">
        <v>42</v>
      </c>
      <c r="D39" s="60">
        <f>IF(AND(COUNT($A39),'from RC fall'!B$7&gt;0),IFERROR(MATCH($A39,'from RC fall'!B$8:B$25,0),"dnc"),"")</f>
        <v>4</v>
      </c>
      <c r="E39" s="60">
        <f>IF(AND(COUNT($A39),'from RC fall'!C$7&gt;0),IFERROR(MATCH($A39,'from RC fall'!C$8:C$25,0),"dnc"),"")</f>
        <v>1</v>
      </c>
      <c r="F39" s="60" t="str">
        <f>IF(AND(COUNT($A39),'from RC fall'!D$7&gt;0),IFERROR(MATCH($A39,'from RC fall'!D$8:D$25,0),"dnc"),"")</f>
        <v/>
      </c>
      <c r="G39" s="60">
        <f>IF(AND(COUNT($A39),'from RC fall'!E$7&gt;0),IFERROR(MATCH($A39,'from RC fall'!E$8:E$25,0),"dnc"),"")</f>
        <v>1</v>
      </c>
      <c r="H39" s="60">
        <f>IF(AND(COUNT($A39),'from RC fall'!F$7&gt;0),IFERROR(MATCH($A39,'from RC fall'!F$8:F$25,0),"dnc"),"")</f>
        <v>4</v>
      </c>
      <c r="I39" s="60">
        <f>IF(AND(COUNT($A39),'from RC fall'!G$7&gt;0),IFERROR(MATCH($A39,'from RC fall'!G$8:G$25,0),"dnc"),"")</f>
        <v>1</v>
      </c>
      <c r="J39" s="60">
        <f>IF(AND(COUNT($A39),'from RC fall'!H$7&gt;0),IFERROR(MATCH($A39,'from RC fall'!H$8:H$25,0),"dnc"),"")</f>
        <v>6</v>
      </c>
      <c r="K39" s="60" t="str">
        <f>IF(AND(COUNT($A39),'from RC fall'!I$7&gt;0),IFERROR(MATCH($A39,'from RC fall'!I$8:I$25,0),"dnc"),"")</f>
        <v/>
      </c>
      <c r="L39" s="60" t="str">
        <f>IF(AND(COUNT($A39),'from RC fall'!J$7&gt;0),IFERROR(MATCH($A39,'from RC fall'!J$8:J$25,0),"dnc"),"")</f>
        <v/>
      </c>
      <c r="M39" s="60">
        <f>IF(AND(COUNT($A39),'from RC fall'!K$7&gt;0),IFERROR(MATCH($A39,'from RC fall'!K$8:K$25,0),"dnc"),"")</f>
        <v>1</v>
      </c>
      <c r="N39" s="60">
        <f>IF(AND(COUNT($A39),'from RC fall'!L$7&gt;0),IFERROR(MATCH($A39,'from RC fall'!L$8:L$25,0),"dnc"),"")</f>
        <v>1</v>
      </c>
      <c r="O39" s="60" t="str">
        <f>IF(AND(COUNT($A39),'from RC fall'!M$7&gt;0),IFERROR(MATCH($A39,'from RC fall'!M$8:M$25,0),"dnc"),"")</f>
        <v/>
      </c>
      <c r="P39" s="60">
        <f>IF(AND(COUNT($A39),'from RC fall'!N$7&gt;0),IFERROR(MATCH($A39,'from RC fall'!N$8:N$25,0),"dnc"),"")</f>
        <v>5</v>
      </c>
      <c r="Q39" s="60">
        <f>IF(AND(COUNT($A39),'from RC fall'!O$7&gt;0),IFERROR(MATCH($A39,'from RC fall'!O$8:O$25,0),"dnc"),"")</f>
        <v>2</v>
      </c>
      <c r="R39" s="60" t="str">
        <f>IF(AND(COUNT($A39),'from RC fall'!P$7&gt;0),IFERROR(MATCH($A39,'from RC fall'!P$8:P$25,0),"dnc"),"")</f>
        <v/>
      </c>
      <c r="S39" s="60" t="str">
        <f>IF(AND(COUNT($A39),'from RC fall'!Q$7&gt;0),IFERROR(MATCH($A39,'from RC fall'!Q$8:Q$25,0),"dnc"),"")</f>
        <v/>
      </c>
      <c r="T39" s="60" t="str">
        <f>IF(AND(COUNT($A39),'from RC fall'!R$7&gt;0),IFERROR(MATCH($A39,'from RC fall'!R$8:R$25,0),"dnc"),"")</f>
        <v/>
      </c>
      <c r="U39" s="60" t="str">
        <f>IF(AND(COUNT($A39),'from RC fall'!S$7&gt;0),IFERROR(MATCH($A39,'from RC fall'!S$8:S$25,0),"dnc"),"")</f>
        <v/>
      </c>
      <c r="V39" t="str">
        <f t="shared" si="6"/>
        <v>FKA</v>
      </c>
    </row>
    <row r="40" spans="1:29" ht="13.6" thickBot="1">
      <c r="A40" s="87">
        <v>1153</v>
      </c>
      <c r="B40" s="81" t="s">
        <v>226</v>
      </c>
      <c r="C40" s="82" t="s">
        <v>93</v>
      </c>
      <c r="D40" s="60">
        <f>IF(AND(COUNT($A40),'from RC fall'!B$7&gt;0),IFERROR(MATCH($A40,'from RC fall'!B$8:B$25,0),"dnc"),"")</f>
        <v>1</v>
      </c>
      <c r="E40" s="60">
        <f>IF(AND(COUNT($A40),'from RC fall'!C$7&gt;0),IFERROR(MATCH($A40,'from RC fall'!C$8:C$25,0),"dnc"),"")</f>
        <v>5</v>
      </c>
      <c r="F40" s="60" t="str">
        <f>IF(AND(COUNT($A40),'from RC fall'!D$7&gt;0),IFERROR(MATCH($A40,'from RC fall'!D$8:D$25,0),"dnc"),"")</f>
        <v/>
      </c>
      <c r="G40" s="60">
        <f>IF(AND(COUNT($A40),'from RC fall'!E$7&gt;0),IFERROR(MATCH($A40,'from RC fall'!E$8:E$25,0),"dnc"),"")</f>
        <v>2</v>
      </c>
      <c r="H40" s="60">
        <f>IF(AND(COUNT($A40),'from RC fall'!F$7&gt;0),IFERROR(MATCH($A40,'from RC fall'!F$8:F$25,0),"dnc"),"")</f>
        <v>5</v>
      </c>
      <c r="I40" s="60">
        <f>IF(AND(COUNT($A40),'from RC fall'!G$7&gt;0),IFERROR(MATCH($A40,'from RC fall'!G$8:G$25,0),"dnc"),"")</f>
        <v>2</v>
      </c>
      <c r="J40" s="60">
        <f>IF(AND(COUNT($A40),'from RC fall'!H$7&gt;0),IFERROR(MATCH($A40,'from RC fall'!H$8:H$25,0),"dnc"),"")</f>
        <v>5</v>
      </c>
      <c r="K40" s="60" t="str">
        <f>IF(AND(COUNT($A40),'from RC fall'!I$7&gt;0),IFERROR(MATCH($A40,'from RC fall'!I$8:I$25,0),"dnc"),"")</f>
        <v/>
      </c>
      <c r="L40" s="60" t="str">
        <f>IF(AND(COUNT($A40),'from RC fall'!J$7&gt;0),IFERROR(MATCH($A40,'from RC fall'!J$8:J$25,0),"dnc"),"")</f>
        <v/>
      </c>
      <c r="M40" s="60">
        <f>IF(AND(COUNT($A40),'from RC fall'!K$7&gt;0),IFERROR(MATCH($A40,'from RC fall'!K$8:K$25,0),"dnc"),"")</f>
        <v>2</v>
      </c>
      <c r="N40" s="60">
        <f>IF(AND(COUNT($A40),'from RC fall'!L$7&gt;0),IFERROR(MATCH($A40,'from RC fall'!L$8:L$25,0),"dnc"),"")</f>
        <v>2</v>
      </c>
      <c r="O40" s="60" t="str">
        <f>IF(AND(COUNT($A40),'from RC fall'!M$7&gt;0),IFERROR(MATCH($A40,'from RC fall'!M$8:M$25,0),"dnc"),"")</f>
        <v/>
      </c>
      <c r="P40" s="60">
        <f>IF(AND(COUNT($A40),'from RC fall'!N$7&gt;0),IFERROR(MATCH($A40,'from RC fall'!N$8:N$25,0),"dnc"),"")</f>
        <v>2</v>
      </c>
      <c r="Q40" s="60">
        <f>IF(AND(COUNT($A40),'from RC fall'!O$7&gt;0),IFERROR(MATCH($A40,'from RC fall'!O$8:O$25,0),"dnc"),"")</f>
        <v>6</v>
      </c>
      <c r="R40" s="60" t="str">
        <f>IF(AND(COUNT($A40),'from RC fall'!P$7&gt;0),IFERROR(MATCH($A40,'from RC fall'!P$8:P$25,0),"dnc"),"")</f>
        <v/>
      </c>
      <c r="S40" s="60" t="str">
        <f>IF(AND(COUNT($A40),'from RC fall'!Q$7&gt;0),IFERROR(MATCH($A40,'from RC fall'!Q$8:Q$25,0),"dnc"),"")</f>
        <v/>
      </c>
      <c r="T40" s="60" t="str">
        <f>IF(AND(COUNT($A40),'from RC fall'!R$7&gt;0),IFERROR(MATCH($A40,'from RC fall'!R$8:R$25,0),"dnc"),"")</f>
        <v/>
      </c>
      <c r="U40" s="60" t="str">
        <f>IF(AND(COUNT($A40),'from RC fall'!S$7&gt;0),IFERROR(MATCH($A40,'from RC fall'!S$8:S$25,0),"dnc"),"")</f>
        <v/>
      </c>
      <c r="V40" t="str">
        <f t="shared" si="6"/>
        <v>More Gostosa</v>
      </c>
    </row>
    <row r="41" spans="1:29" ht="13.6" thickBot="1">
      <c r="A41" s="101">
        <v>175</v>
      </c>
      <c r="B41" s="101" t="s">
        <v>10</v>
      </c>
      <c r="C41" s="101" t="s">
        <v>41</v>
      </c>
      <c r="D41" s="60">
        <f>IF(AND(COUNT($A41),'from RC fall'!B$7&gt;0),IFERROR(MATCH($A41,'from RC fall'!B$8:B$25,0),"dnc"),"")</f>
        <v>6</v>
      </c>
      <c r="E41" s="60">
        <f>IF(AND(COUNT($A41),'from RC fall'!C$7&gt;0),IFERROR(MATCH($A41,'from RC fall'!C$8:C$25,0),"dnc"),"")</f>
        <v>8</v>
      </c>
      <c r="F41" s="60" t="str">
        <f>IF(AND(COUNT($A41),'from RC fall'!D$7&gt;0),IFERROR(MATCH($A41,'from RC fall'!D$8:D$25,0),"dnc"),"")</f>
        <v/>
      </c>
      <c r="G41" s="60" t="str">
        <f>IF(AND(COUNT($A41),'from RC fall'!E$7&gt;0),IFERROR(MATCH($A41,'from RC fall'!E$8:E$25,0),"dnc"),"")</f>
        <v>dnc</v>
      </c>
      <c r="H41" s="60" t="str">
        <f>IF(AND(COUNT($A41),'from RC fall'!F$7&gt;0),IFERROR(MATCH($A41,'from RC fall'!F$8:F$25,0),"dnc"),"")</f>
        <v>dnc</v>
      </c>
      <c r="I41" s="60" t="str">
        <f>IF(AND(COUNT($A41),'from RC fall'!G$7&gt;0),IFERROR(MATCH($A41,'from RC fall'!G$8:G$25,0),"dnc"),"")</f>
        <v>dnc</v>
      </c>
      <c r="J41" s="60">
        <f>IF(AND(COUNT($A41),'from RC fall'!H$7&gt;0),IFERROR(MATCH($A41,'from RC fall'!H$8:H$25,0),"dnc"),"")</f>
        <v>4</v>
      </c>
      <c r="K41" s="60" t="str">
        <f>IF(AND(COUNT($A41),'from RC fall'!I$7&gt;0),IFERROR(MATCH($A41,'from RC fall'!I$8:I$25,0),"dnc"),"")</f>
        <v/>
      </c>
      <c r="L41" s="60" t="str">
        <f>IF(AND(COUNT($A41),'from RC fall'!J$7&gt;0),IFERROR(MATCH($A41,'from RC fall'!J$8:J$25,0),"dnc"),"")</f>
        <v/>
      </c>
      <c r="M41" s="60" t="str">
        <f>IF(AND(COUNT($A41),'from RC fall'!K$7&gt;0),IFERROR(MATCH($A41,'from RC fall'!K$8:K$25,0),"dnc"),"")</f>
        <v>dnc</v>
      </c>
      <c r="N41" s="60">
        <f>IF(AND(COUNT($A41),'from RC fall'!L$7&gt;0),IFERROR(MATCH($A41,'from RC fall'!L$8:L$25,0),"dnc"),"")</f>
        <v>5</v>
      </c>
      <c r="O41" s="60" t="str">
        <f>IF(AND(COUNT($A41),'from RC fall'!M$7&gt;0),IFERROR(MATCH($A41,'from RC fall'!M$8:M$25,0),"dnc"),"")</f>
        <v/>
      </c>
      <c r="P41" s="60" t="s">
        <v>95</v>
      </c>
      <c r="Q41" s="60">
        <f>IF(AND(COUNT($A41),'from RC fall'!O$7&gt;0),IFERROR(MATCH($A41,'from RC fall'!O$8:O$25,0),"dnc"),"")</f>
        <v>7</v>
      </c>
      <c r="R41" s="60" t="str">
        <f>IF(AND(COUNT($A41),'from RC fall'!P$7&gt;0),IFERROR(MATCH($A41,'from RC fall'!P$8:P$25,0),"dnc"),"")</f>
        <v/>
      </c>
      <c r="S41" s="60" t="str">
        <f>IF(AND(COUNT($A41),'from RC fall'!Q$7&gt;0),IFERROR(MATCH($A41,'from RC fall'!Q$8:Q$25,0),"dnc"),"")</f>
        <v/>
      </c>
      <c r="T41" s="60" t="str">
        <f>IF(AND(COUNT($A41),'from RC fall'!R$7&gt;0),IFERROR(MATCH($A41,'from RC fall'!R$8:R$25,0),"dnc"),"")</f>
        <v/>
      </c>
      <c r="U41" s="60" t="str">
        <f>IF(AND(COUNT($A41),'from RC fall'!S$7&gt;0),IFERROR(MATCH($A41,'from RC fall'!S$8:S$25,0),"dnc"),"")</f>
        <v/>
      </c>
      <c r="V41" t="str">
        <f t="shared" si="6"/>
        <v>Over the Edge</v>
      </c>
    </row>
    <row r="42" spans="1:29" ht="13.6" thickBot="1">
      <c r="A42" s="101"/>
      <c r="B42" s="101"/>
      <c r="C42" s="101"/>
      <c r="D42" s="60" t="str">
        <f>IF(AND(COUNT($A42),'from RC fall'!B$7&gt;0),IFERROR(MATCH($A42,'from RC fall'!B$8:B$25,0),"dnc"),"")</f>
        <v/>
      </c>
      <c r="E42" s="60" t="str">
        <f>IF(AND(COUNT($A42),'from RC fall'!C$7&gt;0),IFERROR(MATCH($A42,'from RC fall'!C$8:C$25,0),"dnc"),"")</f>
        <v/>
      </c>
      <c r="F42" s="60" t="str">
        <f>IF(AND(COUNT($A42),'from RC fall'!D$7&gt;0),IFERROR(MATCH($A42,'from RC fall'!D$8:D$25,0),"dnc"),"")</f>
        <v/>
      </c>
      <c r="G42" s="60" t="str">
        <f>IF(AND(COUNT($A42),'from RC fall'!E$7&gt;0),IFERROR(MATCH($A42,'from RC fall'!E$8:E$25,0),"dnc"),"")</f>
        <v/>
      </c>
      <c r="H42" s="60" t="str">
        <f>IF(AND(COUNT($A42),'from RC fall'!F$7&gt;0),IFERROR(MATCH($A42,'from RC fall'!F$8:F$25,0),"dnc"),"")</f>
        <v/>
      </c>
      <c r="I42" s="60" t="str">
        <f>IF(AND(COUNT($A42),'from RC fall'!G$7&gt;0),IFERROR(MATCH($A42,'from RC fall'!G$8:G$25,0),"dnc"),"")</f>
        <v/>
      </c>
      <c r="J42" s="60" t="str">
        <f>IF(AND(COUNT($A42),'from RC fall'!H$7&gt;0),IFERROR(MATCH($A42,'from RC fall'!H$8:H$25,0),"dnc"),"")</f>
        <v/>
      </c>
      <c r="K42" s="60" t="str">
        <f>IF(AND(COUNT($A42),'from RC fall'!I$7&gt;0),IFERROR(MATCH($A42,'from RC fall'!I$8:I$25,0),"dnc"),"")</f>
        <v/>
      </c>
      <c r="L42" s="60" t="str">
        <f>IF(AND(COUNT($A42),'from RC fall'!J$7&gt;0),IFERROR(MATCH($A42,'from RC fall'!J$8:J$25,0),"dnc"),"")</f>
        <v/>
      </c>
      <c r="M42" s="60" t="str">
        <f>IF(AND(COUNT($A42),'from RC fall'!K$7&gt;0),IFERROR(MATCH($A42,'from RC fall'!K$8:K$25,0),"dnc"),"")</f>
        <v/>
      </c>
      <c r="N42" s="60" t="str">
        <f>IF(AND(COUNT($A42),'from RC fall'!L$7&gt;0),IFERROR(MATCH($A42,'from RC fall'!L$8:L$25,0),"dnc"),"")</f>
        <v/>
      </c>
      <c r="O42" s="60" t="str">
        <f>IF(AND(COUNT($A42),'from RC fall'!M$7&gt;0),IFERROR(MATCH($A42,'from RC fall'!M$8:M$25,0),"dnc"),"")</f>
        <v/>
      </c>
      <c r="P42" s="60" t="str">
        <f>IF(AND(COUNT($A42),'from RC fall'!N$7&gt;0),IFERROR(MATCH($A42,'from RC fall'!N$8:N$25,0),"dnc"),"")</f>
        <v/>
      </c>
      <c r="Q42" s="60" t="str">
        <f>IF(AND(COUNT($A42),'from RC fall'!O$7&gt;0),IFERROR(MATCH($A42,'from RC fall'!O$8:O$25,0),"dnc"),"")</f>
        <v/>
      </c>
      <c r="R42" s="60" t="str">
        <f>IF(AND(COUNT($A42),'from RC fall'!P$7&gt;0),IFERROR(MATCH($A42,'from RC fall'!P$8:P$25,0),"dnc"),"")</f>
        <v/>
      </c>
      <c r="S42" s="60" t="str">
        <f>IF(AND(COUNT($A42),'from RC fall'!Q$7&gt;0),IFERROR(MATCH($A42,'from RC fall'!Q$8:Q$25,0),"dnc"),"")</f>
        <v/>
      </c>
      <c r="T42" s="60" t="str">
        <f>IF(AND(COUNT($A42),'from RC fall'!R$7&gt;0),IFERROR(MATCH($A42,'from RC fall'!R$8:R$25,0),"dnc"),"")</f>
        <v/>
      </c>
      <c r="U42" s="60" t="str">
        <f>IF(AND(COUNT($A42),'from RC fall'!S$7&gt;0),IFERROR(MATCH($A42,'from RC fall'!S$8:S$25,0),"dnc"),"")</f>
        <v/>
      </c>
      <c r="V42" t="str">
        <f t="shared" si="6"/>
        <v/>
      </c>
    </row>
    <row r="43" spans="1:29" ht="13.6" thickBot="1">
      <c r="A43" s="101"/>
      <c r="B43" s="244"/>
      <c r="C43" s="244"/>
      <c r="D43" s="60" t="str">
        <f>IF(AND(COUNT($A43),'from RC fall'!B$7&gt;0),IFERROR(MATCH($A43,'from RC fall'!B$8:B$25,0),"dnc"),"")</f>
        <v/>
      </c>
      <c r="E43" s="60" t="str">
        <f>IF(AND(COUNT($A43),'from RC fall'!C$7&gt;0),IFERROR(MATCH($A43,'from RC fall'!C$8:C$25,0),"dnc"),"")</f>
        <v/>
      </c>
      <c r="F43" s="60" t="str">
        <f>IF(AND(COUNT($A43),'from RC fall'!D$7&gt;0),IFERROR(MATCH($A43,'from RC fall'!D$8:D$25,0),"dnc"),"")</f>
        <v/>
      </c>
      <c r="G43" s="60" t="str">
        <f>IF(AND(COUNT($A43),'from RC fall'!E$7&gt;0),IFERROR(MATCH($A43,'from RC fall'!E$8:E$25,0),"dnc"),"")</f>
        <v/>
      </c>
      <c r="H43" s="60" t="str">
        <f>IF(AND(COUNT($A43),'from RC fall'!F$7&gt;0),IFERROR(MATCH($A43,'from RC fall'!F$8:F$25,0),"dnc"),"")</f>
        <v/>
      </c>
      <c r="I43" s="60" t="str">
        <f>IF(AND(COUNT($A43),'from RC fall'!G$7&gt;0),IFERROR(MATCH($A43,'from RC fall'!G$8:G$25,0),"dnc"),"")</f>
        <v/>
      </c>
      <c r="J43" s="60" t="str">
        <f>IF(AND(COUNT($A43),'from RC fall'!H$7&gt;0),IFERROR(MATCH($A43,'from RC fall'!H$8:H$25,0),"dnc"),"")</f>
        <v/>
      </c>
      <c r="K43" s="60" t="str">
        <f>IF(AND(COUNT($A43),'from RC fall'!I$7&gt;0),IFERROR(MATCH($A43,'from RC fall'!I$8:I$25,0),"dnc"),"")</f>
        <v/>
      </c>
      <c r="L43" s="60" t="str">
        <f>IF(AND(COUNT($A43),'from RC fall'!J$7&gt;0),IFERROR(MATCH($A43,'from RC fall'!J$8:J$25,0),"dnc"),"")</f>
        <v/>
      </c>
      <c r="M43" s="60" t="str">
        <f>IF(AND(COUNT($A43),'from RC fall'!K$7&gt;0),IFERROR(MATCH($A43,'from RC fall'!K$8:K$25,0),"dnc"),"")</f>
        <v/>
      </c>
      <c r="N43" s="60" t="str">
        <f>IF(AND(COUNT($A43),'from RC fall'!L$7&gt;0),IFERROR(MATCH($A43,'from RC fall'!L$8:L$25,0),"dnc"),"")</f>
        <v/>
      </c>
      <c r="O43" s="60" t="str">
        <f>IF(AND(COUNT($A43),'from RC fall'!M$7&gt;0),IFERROR(MATCH($A43,'from RC fall'!M$8:M$25,0),"dnc"),"")</f>
        <v/>
      </c>
      <c r="P43" s="60" t="str">
        <f>IF(AND(COUNT($A43),'from RC fall'!N$7&gt;0),IFERROR(MATCH($A43,'from RC fall'!N$8:N$25,0),"dnc"),"")</f>
        <v/>
      </c>
      <c r="Q43" s="60" t="str">
        <f>IF(AND(COUNT($A43),'from RC fall'!O$7&gt;0),IFERROR(MATCH($A43,'from RC fall'!O$8:O$25,0),"dnc"),"")</f>
        <v/>
      </c>
      <c r="R43" s="60" t="str">
        <f>IF(AND(COUNT($A43),'from RC fall'!P$7&gt;0),IFERROR(MATCH($A43,'from RC fall'!P$8:P$25,0),"dnc"),"")</f>
        <v/>
      </c>
      <c r="S43" s="60" t="str">
        <f>IF(AND(COUNT($A43),'from RC fall'!Q$7&gt;0),IFERROR(MATCH($A43,'from RC fall'!Q$8:Q$25,0),"dnc"),"")</f>
        <v/>
      </c>
      <c r="T43" s="60" t="str">
        <f>IF(AND(COUNT($A43),'from RC fall'!R$7&gt;0),IFERROR(MATCH($A43,'from RC fall'!R$8:R$25,0),"dnc"),"")</f>
        <v/>
      </c>
      <c r="U43" s="60" t="str">
        <f>IF(AND(COUNT($A43),'from RC fall'!S$7&gt;0),IFERROR(MATCH($A43,'from RC fall'!S$8:S$25,0),"dnc"),"")</f>
        <v/>
      </c>
      <c r="V43" t="str">
        <f t="shared" si="6"/>
        <v/>
      </c>
    </row>
    <row r="44" spans="1:29" ht="13.6" thickBot="1">
      <c r="A44" s="101"/>
      <c r="B44" s="101"/>
      <c r="C44" s="101"/>
      <c r="D44" s="60" t="str">
        <f>IF(AND(COUNT($A44),'from RC fall'!B$7&gt;0),IFERROR(MATCH($A44,'from RC fall'!B$8:B$25,0),"dnc"),"")</f>
        <v/>
      </c>
      <c r="E44" s="60" t="str">
        <f>IF(AND(COUNT($A44),'from RC fall'!C$7&gt;0),IFERROR(MATCH($A44,'from RC fall'!C$8:C$25,0),"dnc"),"")</f>
        <v/>
      </c>
      <c r="F44" s="60" t="str">
        <f>IF(AND(COUNT($A44),'from RC fall'!D$7&gt;0),IFERROR(MATCH($A44,'from RC fall'!D$8:D$25,0),"dnc"),"")</f>
        <v/>
      </c>
      <c r="G44" s="60" t="str">
        <f>IF(AND(COUNT($A44),'from RC fall'!E$7&gt;0),IFERROR(MATCH($A44,'from RC fall'!E$8:E$25,0),"dnc"),"")</f>
        <v/>
      </c>
      <c r="H44" s="60" t="str">
        <f>IF(AND(COUNT($A44),'from RC fall'!F$7&gt;0),IFERROR(MATCH($A44,'from RC fall'!F$8:F$25,0),"dnc"),"")</f>
        <v/>
      </c>
      <c r="I44" s="60" t="str">
        <f>IF(AND(COUNT($A44),'from RC fall'!G$7&gt;0),IFERROR(MATCH($A44,'from RC fall'!G$8:G$25,0),"dnc"),"")</f>
        <v/>
      </c>
      <c r="J44" s="60" t="str">
        <f>IF(AND(COUNT($A44),'from RC fall'!H$7&gt;0),IFERROR(MATCH($A44,'from RC fall'!H$8:H$25,0),"dnc"),"")</f>
        <v/>
      </c>
      <c r="K44" s="60" t="str">
        <f>IF(AND(COUNT($A44),'from RC fall'!I$7&gt;0),IFERROR(MATCH($A44,'from RC fall'!I$8:I$25,0),"dnc"),"")</f>
        <v/>
      </c>
      <c r="L44" s="60" t="str">
        <f>IF(AND(COUNT($A44),'from RC fall'!J$7&gt;0),IFERROR(MATCH($A44,'from RC fall'!J$8:J$25,0),"dnc"),"")</f>
        <v/>
      </c>
      <c r="M44" s="60" t="str">
        <f>IF(AND(COUNT($A44),'from RC fall'!K$7&gt;0),IFERROR(MATCH($A44,'from RC fall'!K$8:K$25,0),"dnc"),"")</f>
        <v/>
      </c>
      <c r="N44" s="60" t="str">
        <f>IF(AND(COUNT($A44),'from RC fall'!L$7&gt;0),IFERROR(MATCH($A44,'from RC fall'!L$8:L$25,0),"dnc"),"")</f>
        <v/>
      </c>
      <c r="O44" s="60" t="str">
        <f>IF(AND(COUNT($A44),'from RC fall'!M$7&gt;0),IFERROR(MATCH($A44,'from RC fall'!M$8:M$25,0),"dnc"),"")</f>
        <v/>
      </c>
      <c r="P44" s="60" t="str">
        <f>IF(AND(COUNT($A44),'from RC fall'!N$7&gt;0),IFERROR(MATCH($A44,'from RC fall'!N$8:N$25,0),"dnc"),"")</f>
        <v/>
      </c>
      <c r="Q44" s="60" t="str">
        <f>IF(AND(COUNT($A44),'from RC fall'!O$7&gt;0),IFERROR(MATCH($A44,'from RC fall'!O$8:O$25,0),"dnc"),"")</f>
        <v/>
      </c>
      <c r="R44" s="60" t="str">
        <f>IF(AND(COUNT($A44),'from RC fall'!P$7&gt;0),IFERROR(MATCH($A44,'from RC fall'!P$8:P$25,0),"dnc"),"")</f>
        <v/>
      </c>
      <c r="S44" s="60" t="str">
        <f>IF(AND(COUNT($A44),'from RC fall'!Q$7&gt;0),IFERROR(MATCH($A44,'from RC fall'!Q$8:Q$25,0),"dnc"),"")</f>
        <v/>
      </c>
      <c r="T44" s="60" t="str">
        <f>IF(AND(COUNT($A44),'from RC fall'!R$7&gt;0),IFERROR(MATCH($A44,'from RC fall'!R$8:R$25,0),"dnc"),"")</f>
        <v/>
      </c>
      <c r="U44" s="60" t="str">
        <f>IF(AND(COUNT($A44),'from RC fall'!S$7&gt;0),IFERROR(MATCH($A44,'from RC fall'!S$8:S$25,0),"dnc"),"")</f>
        <v/>
      </c>
      <c r="V44" t="str">
        <f t="shared" si="6"/>
        <v/>
      </c>
    </row>
    <row r="45" spans="1:29" ht="13.6" thickBot="1">
      <c r="A45" s="93"/>
      <c r="B45" s="94"/>
      <c r="C45" s="95"/>
      <c r="D45" s="60" t="str">
        <f>IF(AND(COUNT($A45),'from RC fall'!B$7&gt;0),IFERROR(MATCH($A45,'from RC fall'!B$8:B$25,0),"dnc"),"")</f>
        <v/>
      </c>
      <c r="E45" s="60" t="str">
        <f>IF(AND(COUNT($A45),'from RC fall'!C$7&gt;0),IFERROR(MATCH($A45,'from RC fall'!C$8:C$25,0),"dnc"),"")</f>
        <v/>
      </c>
      <c r="F45" s="60" t="str">
        <f>IF(AND(COUNT($A45),'from RC fall'!D$7&gt;0),IFERROR(MATCH($A45,'from RC fall'!D$8:D$25,0),"dnc"),"")</f>
        <v/>
      </c>
      <c r="G45" s="60" t="str">
        <f>IF(AND(COUNT($A45),'from RC fall'!E$7&gt;0),IFERROR(MATCH($A45,'from RC fall'!E$8:E$25,0),"dnc"),"")</f>
        <v/>
      </c>
      <c r="H45" s="60" t="str">
        <f>IF(AND(COUNT($A45),'from RC fall'!F$7&gt;0),IFERROR(MATCH($A45,'from RC fall'!F$8:F$25,0),"dnc"),"")</f>
        <v/>
      </c>
      <c r="I45" s="60" t="str">
        <f>IF(AND(COUNT($A45),'from RC fall'!G$7&gt;0),IFERROR(MATCH($A45,'from RC fall'!G$8:G$25,0),"dnc"),"")</f>
        <v/>
      </c>
      <c r="J45" s="60" t="str">
        <f>IF(AND(COUNT($A45),'from RC fall'!H$7&gt;0),IFERROR(MATCH($A45,'from RC fall'!H$8:H$25,0),"dnc"),"")</f>
        <v/>
      </c>
      <c r="K45" s="60" t="str">
        <f>IF(AND(COUNT($A45),'from RC fall'!I$7&gt;0),IFERROR(MATCH($A45,'from RC fall'!I$8:I$25,0),"dnc"),"")</f>
        <v/>
      </c>
      <c r="L45" s="60" t="str">
        <f>IF(AND(COUNT($A45),'from RC fall'!J$7&gt;0),IFERROR(MATCH($A45,'from RC fall'!J$8:J$25,0),"dnc"),"")</f>
        <v/>
      </c>
      <c r="M45" s="60" t="str">
        <f>IF(AND(COUNT($A45),'from RC fall'!K$7&gt;0),IFERROR(MATCH($A45,'from RC fall'!K$8:K$25,0),"dnc"),"")</f>
        <v/>
      </c>
      <c r="N45" s="60" t="str">
        <f>IF(AND(COUNT($A45),'from RC fall'!L$7&gt;0),IFERROR(MATCH($A45,'from RC fall'!L$8:L$25,0),"dnc"),"")</f>
        <v/>
      </c>
      <c r="O45" s="60" t="str">
        <f>IF(AND(COUNT($A45),'from RC fall'!M$7&gt;0),IFERROR(MATCH($A45,'from RC fall'!M$8:M$25,0),"dnc"),"")</f>
        <v/>
      </c>
      <c r="P45" s="60" t="str">
        <f>IF(AND(COUNT($A45),'from RC fall'!N$7&gt;0),IFERROR(MATCH($A45,'from RC fall'!N$8:N$25,0),"dnc"),"")</f>
        <v/>
      </c>
      <c r="Q45" s="60" t="str">
        <f>IF(AND(COUNT($A45),'from RC fall'!O$7&gt;0),IFERROR(MATCH($A45,'from RC fall'!O$8:O$25,0),"dnc"),"")</f>
        <v/>
      </c>
      <c r="R45" s="60" t="str">
        <f>IF(AND(COUNT($A45),'from RC fall'!P$7&gt;0),IFERROR(MATCH($A45,'from RC fall'!P$8:P$25,0),"dnc"),"")</f>
        <v/>
      </c>
      <c r="S45" s="60" t="str">
        <f>IF(AND(COUNT($A45),'from RC fall'!Q$7&gt;0),IFERROR(MATCH($A45,'from RC fall'!Q$8:Q$25,0),"dnc"),"")</f>
        <v/>
      </c>
      <c r="T45" s="60" t="str">
        <f>IF(AND(COUNT($A45),'from RC fall'!R$7&gt;0),IFERROR(MATCH($A45,'from RC fall'!R$8:R$25,0),"dnc"),"")</f>
        <v/>
      </c>
      <c r="U45" s="60" t="str">
        <f>IF(AND(COUNT($A45),'from RC fall'!S$7&gt;0),IFERROR(MATCH($A45,'from RC fall'!S$8:S$25,0),"dnc"),"")</f>
        <v/>
      </c>
      <c r="V45" t="str">
        <f t="shared" si="6"/>
        <v/>
      </c>
    </row>
    <row r="46" spans="1:29" ht="13.6" thickBot="1">
      <c r="A46" s="93"/>
      <c r="B46" s="94"/>
      <c r="C46" s="95"/>
      <c r="D46" s="60" t="str">
        <f>IF(AND(COUNT($A46),'from RC fall'!B$7&gt;0),IFERROR(MATCH($A46,'from RC fall'!B$8:B$25,0),"dnc"),"")</f>
        <v/>
      </c>
      <c r="E46" s="60" t="str">
        <f>IF(AND(COUNT($A46),'from RC fall'!C$7&gt;0),IFERROR(MATCH($A46,'from RC fall'!C$8:C$25,0),"dnc"),"")</f>
        <v/>
      </c>
      <c r="F46" s="60" t="str">
        <f>IF(AND(COUNT($A46),'from RC fall'!D$7&gt;0),IFERROR(MATCH($A46,'from RC fall'!D$8:D$25,0),"dnc"),"")</f>
        <v/>
      </c>
      <c r="G46" s="60" t="str">
        <f>IF(AND(COUNT($A46),'from RC fall'!E$7&gt;0),IFERROR(MATCH($A46,'from RC fall'!E$8:E$25,0),"dnc"),"")</f>
        <v/>
      </c>
      <c r="H46" s="60" t="str">
        <f>IF(AND(COUNT($A46),'from RC fall'!F$7&gt;0),IFERROR(MATCH($A46,'from RC fall'!F$8:F$25,0),"dnc"),"")</f>
        <v/>
      </c>
      <c r="I46" s="60" t="str">
        <f>IF(AND(COUNT($A46),'from RC fall'!G$7&gt;0),IFERROR(MATCH($A46,'from RC fall'!G$8:G$25,0),"dnc"),"")</f>
        <v/>
      </c>
      <c r="J46" s="60" t="str">
        <f>IF(AND(COUNT($A46),'from RC fall'!H$7&gt;0),IFERROR(MATCH($A46,'from RC fall'!H$8:H$25,0),"dnc"),"")</f>
        <v/>
      </c>
      <c r="K46" s="60" t="str">
        <f>IF(AND(COUNT($A46),'from RC fall'!I$7&gt;0),IFERROR(MATCH($A46,'from RC fall'!I$8:I$25,0),"dnc"),"")</f>
        <v/>
      </c>
      <c r="L46" s="60" t="str">
        <f>IF(AND(COUNT($A46),'from RC fall'!J$7&gt;0),IFERROR(MATCH($A46,'from RC fall'!J$8:J$25,0),"dnc"),"")</f>
        <v/>
      </c>
      <c r="M46" s="60" t="str">
        <f>IF(AND(COUNT($A46),'from RC fall'!K$7&gt;0),IFERROR(MATCH($A46,'from RC fall'!K$8:K$25,0),"dnc"),"")</f>
        <v/>
      </c>
      <c r="N46" s="60" t="str">
        <f>IF(AND(COUNT($A46),'from RC fall'!L$7&gt;0),IFERROR(MATCH($A46,'from RC fall'!L$8:L$25,0),"dnc"),"")</f>
        <v/>
      </c>
      <c r="O46" s="60" t="str">
        <f>IF(AND(COUNT($A46),'from RC fall'!M$7&gt;0),IFERROR(MATCH($A46,'from RC fall'!M$8:M$25,0),"dnc"),"")</f>
        <v/>
      </c>
      <c r="P46" s="60" t="str">
        <f>IF(AND(COUNT($A46),'from RC fall'!N$7&gt;0),IFERROR(MATCH($A46,'from RC fall'!N$8:N$25,0),"dnc"),"")</f>
        <v/>
      </c>
      <c r="Q46" s="60" t="str">
        <f>IF(AND(COUNT($A46),'from RC fall'!O$7&gt;0),IFERROR(MATCH($A46,'from RC fall'!O$8:O$25,0),"dnc"),"")</f>
        <v/>
      </c>
      <c r="R46" s="60" t="str">
        <f>IF(AND(COUNT($A46),'from RC fall'!P$7&gt;0),IFERROR(MATCH($A46,'from RC fall'!P$8:P$25,0),"dnc"),"")</f>
        <v/>
      </c>
      <c r="S46" s="60" t="str">
        <f>IF(AND(COUNT($A46),'from RC fall'!Q$7&gt;0),IFERROR(MATCH($A46,'from RC fall'!Q$8:Q$25,0),"dnc"),"")</f>
        <v/>
      </c>
      <c r="T46" s="60" t="str">
        <f>IF(AND(COUNT($A46),'from RC fall'!R$7&gt;0),IFERROR(MATCH($A46,'from RC fall'!R$8:R$25,0),"dnc"),"")</f>
        <v/>
      </c>
      <c r="U46" s="60" t="str">
        <f>IF(AND(COUNT($A46),'from RC fall'!S$7&gt;0),IFERROR(MATCH($A46,'from RC fall'!S$8:S$25,0),"dnc"),"")</f>
        <v/>
      </c>
      <c r="V46" t="str">
        <f t="shared" si="6"/>
        <v/>
      </c>
    </row>
    <row r="47" spans="1:29" ht="13.6" thickBot="1">
      <c r="A47" s="93"/>
      <c r="B47" s="94"/>
      <c r="C47" s="95"/>
      <c r="D47" s="60" t="str">
        <f>IF(AND(COUNT($A47),'from RC fall'!B$7&gt;0),IFERROR(MATCH($A47,'from RC fall'!B$8:B$25,0),"dnc"),"")</f>
        <v/>
      </c>
      <c r="E47" s="60" t="str">
        <f>IF(AND(COUNT($A47),'from RC fall'!C$7&gt;0),IFERROR(MATCH($A47,'from RC fall'!C$8:C$25,0),"dnc"),"")</f>
        <v/>
      </c>
      <c r="F47" s="60" t="str">
        <f>IF(AND(COUNT($A47),'from RC fall'!D$7&gt;0),IFERROR(MATCH($A47,'from RC fall'!D$8:D$25,0),"dnc"),"")</f>
        <v/>
      </c>
      <c r="G47" s="60" t="str">
        <f>IF(AND(COUNT($A47),'from RC fall'!E$7&gt;0),IFERROR(MATCH($A47,'from RC fall'!E$8:E$25,0),"dnc"),"")</f>
        <v/>
      </c>
      <c r="H47" s="60" t="str">
        <f>IF(AND(COUNT($A47),'from RC fall'!F$7&gt;0),IFERROR(MATCH($A47,'from RC fall'!F$8:F$25,0),"dnc"),"")</f>
        <v/>
      </c>
      <c r="I47" s="60" t="str">
        <f>IF(AND(COUNT($A47),'from RC fall'!G$7&gt;0),IFERROR(MATCH($A47,'from RC fall'!G$8:G$25,0),"dnc"),"")</f>
        <v/>
      </c>
      <c r="J47" s="60" t="str">
        <f>IF(AND(COUNT($A47),'from RC fall'!H$7&gt;0),IFERROR(MATCH($A47,'from RC fall'!H$8:H$25,0),"dnc"),"")</f>
        <v/>
      </c>
      <c r="K47" s="60" t="str">
        <f>IF(AND(COUNT($A47),'from RC fall'!I$7&gt;0),IFERROR(MATCH($A47,'from RC fall'!I$8:I$25,0),"dnc"),"")</f>
        <v/>
      </c>
      <c r="L47" s="60" t="str">
        <f>IF(AND(COUNT($A47),'from RC fall'!J$7&gt;0),IFERROR(MATCH($A47,'from RC fall'!J$8:J$25,0),"dnc"),"")</f>
        <v/>
      </c>
      <c r="M47" s="60" t="str">
        <f>IF(AND(COUNT($A47),'from RC fall'!K$7&gt;0),IFERROR(MATCH($A47,'from RC fall'!K$8:K$25,0),"dnc"),"")</f>
        <v/>
      </c>
      <c r="N47" s="60" t="str">
        <f>IF(AND(COUNT($A47),'from RC fall'!L$7&gt;0),IFERROR(MATCH($A47,'from RC fall'!L$8:L$25,0),"dnc"),"")</f>
        <v/>
      </c>
      <c r="O47" s="60" t="str">
        <f>IF(AND(COUNT($A47),'from RC fall'!M$7&gt;0),IFERROR(MATCH($A47,'from RC fall'!M$8:M$25,0),"dnc"),"")</f>
        <v/>
      </c>
      <c r="P47" s="60" t="str">
        <f>IF(AND(COUNT($A47),'from RC fall'!N$7&gt;0),IFERROR(MATCH($A47,'from RC fall'!N$8:N$25,0),"dnc"),"")</f>
        <v/>
      </c>
      <c r="Q47" s="60" t="str">
        <f>IF(AND(COUNT($A47),'from RC fall'!O$7&gt;0),IFERROR(MATCH($A47,'from RC fall'!O$8:O$25,0),"dnc"),"")</f>
        <v/>
      </c>
      <c r="R47" s="60" t="str">
        <f>IF(AND(COUNT($A47),'from RC fall'!P$7&gt;0),IFERROR(MATCH($A47,'from RC fall'!P$8:P$25,0),"dnc"),"")</f>
        <v/>
      </c>
      <c r="S47" s="60" t="str">
        <f>IF(AND(COUNT($A47),'from RC fall'!Q$7&gt;0),IFERROR(MATCH($A47,'from RC fall'!Q$8:Q$25,0),"dnc"),"")</f>
        <v/>
      </c>
      <c r="T47" s="60" t="str">
        <f>IF(AND(COUNT($A47),'from RC fall'!R$7&gt;0),IFERROR(MATCH($A47,'from RC fall'!R$8:R$25,0),"dnc"),"")</f>
        <v/>
      </c>
      <c r="U47" s="60" t="str">
        <f>IF(AND(COUNT($A47),'from RC fall'!S$7&gt;0),IFERROR(MATCH($A47,'from RC fall'!S$8:S$25,0),"dnc"),"")</f>
        <v/>
      </c>
      <c r="V47" t="str">
        <f t="shared" si="6"/>
        <v/>
      </c>
    </row>
    <row r="48" spans="1:29" ht="13.6" thickBot="1">
      <c r="A48" s="87"/>
      <c r="B48" s="81"/>
      <c r="C48" s="82"/>
      <c r="D48" s="60" t="str">
        <f>IF(AND(COUNT($A48),'from RC fall'!B$7&gt;0),IFERROR(MATCH($A48,'from RC fall'!B$8:B$25,0),"dnc"),"")</f>
        <v/>
      </c>
      <c r="E48" s="60" t="str">
        <f>IF(AND(COUNT($A48),'from RC fall'!C$7&gt;0),IFERROR(MATCH($A48,'from RC fall'!C$8:C$25,0),"dnc"),"")</f>
        <v/>
      </c>
      <c r="F48" s="60" t="str">
        <f>IF(AND(COUNT($A48),'from RC fall'!D$7&gt;0),IFERROR(MATCH($A48,'from RC fall'!D$8:D$25,0),"dnc"),"")</f>
        <v/>
      </c>
      <c r="G48" s="60" t="str">
        <f>IF(AND(COUNT($A48),'from RC fall'!E$7&gt;0),IFERROR(MATCH($A48,'from RC fall'!E$8:E$25,0),"dnc"),"")</f>
        <v/>
      </c>
      <c r="H48" s="60" t="str">
        <f>IF(AND(COUNT($A48),'from RC fall'!F$7&gt;0),IFERROR(MATCH($A48,'from RC fall'!F$8:F$25,0),"dnc"),"")</f>
        <v/>
      </c>
      <c r="I48" s="60" t="str">
        <f>IF(AND(COUNT($A48),'from RC fall'!G$7&gt;0),IFERROR(MATCH($A48,'from RC fall'!G$8:G$25,0),"dnc"),"")</f>
        <v/>
      </c>
      <c r="J48" s="60" t="str">
        <f>IF(AND(COUNT($A48),'from RC fall'!H$7&gt;0),IFERROR(MATCH($A48,'from RC fall'!H$8:H$25,0),"dnc"),"")</f>
        <v/>
      </c>
      <c r="K48" s="60" t="str">
        <f>IF(AND(COUNT($A48),'from RC fall'!I$7&gt;0),IFERROR(MATCH($A48,'from RC fall'!I$8:I$25,0),"dnc"),"")</f>
        <v/>
      </c>
      <c r="L48" s="60" t="str">
        <f>IF(AND(COUNT($A48),'from RC fall'!J$7&gt;0),IFERROR(MATCH($A48,'from RC fall'!J$8:J$25,0),"dnc"),"")</f>
        <v/>
      </c>
      <c r="M48" s="60" t="str">
        <f>IF(AND(COUNT($A48),'from RC fall'!K$7&gt;0),IFERROR(MATCH($A48,'from RC fall'!K$8:K$25,0),"dnc"),"")</f>
        <v/>
      </c>
      <c r="N48" s="60" t="str">
        <f>IF(AND(COUNT($A48),'from RC fall'!L$7&gt;0),IFERROR(MATCH($A48,'from RC fall'!L$8:L$25,0),"dnc"),"")</f>
        <v/>
      </c>
      <c r="O48" s="60" t="str">
        <f>IF(AND(COUNT($A48),'from RC fall'!M$7&gt;0),IFERROR(MATCH($A48,'from RC fall'!M$8:M$25,0),"dnc"),"")</f>
        <v/>
      </c>
      <c r="P48" s="60" t="str">
        <f>IF(AND(COUNT($A48),'from RC fall'!N$7&gt;0),IFERROR(MATCH($A48,'from RC fall'!N$8:N$25,0),"dnc"),"")</f>
        <v/>
      </c>
      <c r="Q48" s="60" t="str">
        <f>IF(AND(COUNT($A48),'from RC fall'!O$7&gt;0),IFERROR(MATCH($A48,'from RC fall'!O$8:O$25,0),"dnc"),"")</f>
        <v/>
      </c>
      <c r="R48" s="60" t="str">
        <f>IF(AND(COUNT($A48),'from RC fall'!P$7&gt;0),IFERROR(MATCH($A48,'from RC fall'!P$8:P$25,0),"dnc"),"")</f>
        <v/>
      </c>
      <c r="S48" s="60" t="str">
        <f>IF(AND(COUNT($A48),'from RC fall'!Q$7&gt;0),IFERROR(MATCH($A48,'from RC fall'!Q$8:Q$25,0),"dnc"),"")</f>
        <v/>
      </c>
      <c r="T48" s="60" t="str">
        <f>IF(AND(COUNT($A48),'from RC fall'!R$7&gt;0),IFERROR(MATCH($A48,'from RC fall'!R$8:R$25,0),"dnc"),"")</f>
        <v/>
      </c>
      <c r="U48" s="60" t="str">
        <f>IF(AND(COUNT($A48),'from RC fall'!S$7&gt;0),IFERROR(MATCH($A48,'from RC fall'!S$8:S$25,0),"dnc"),"")</f>
        <v/>
      </c>
      <c r="V48" t="str">
        <f t="shared" si="6"/>
        <v/>
      </c>
    </row>
    <row r="49" spans="1:49" ht="13.6" thickBot="1">
      <c r="A49" s="87"/>
      <c r="B49" s="81"/>
      <c r="C49" s="82"/>
      <c r="D49" s="60" t="str">
        <f>IF(AND(COUNT($A49),'from RC fall'!B$7&gt;0),IFERROR(MATCH($A49,'from RC fall'!B$8:B$25,0),"dnc"),"")</f>
        <v/>
      </c>
      <c r="E49" s="60" t="str">
        <f>IF(AND(COUNT($A49),'from RC fall'!C$7&gt;0),IFERROR(MATCH($A49,'from RC fall'!C$8:C$25,0),"dnc"),"")</f>
        <v/>
      </c>
      <c r="F49" s="60" t="str">
        <f>IF(AND(COUNT($A49),'from RC fall'!D$7&gt;0),IFERROR(MATCH($A49,'from RC fall'!D$8:D$25,0),"dnc"),"")</f>
        <v/>
      </c>
      <c r="G49" s="60" t="str">
        <f>IF(AND(COUNT($A49),'from RC fall'!E$7&gt;0),IFERROR(MATCH($A49,'from RC fall'!E$8:E$25,0),"dnc"),"")</f>
        <v/>
      </c>
      <c r="H49" s="60" t="str">
        <f>IF(AND(COUNT($A49),'from RC fall'!F$7&gt;0),IFERROR(MATCH($A49,'from RC fall'!F$8:F$25,0),"dnc"),"")</f>
        <v/>
      </c>
      <c r="I49" s="60" t="str">
        <f>IF(AND(COUNT($A49),'from RC fall'!G$7&gt;0),IFERROR(MATCH($A49,'from RC fall'!G$8:G$25,0),"dnc"),"")</f>
        <v/>
      </c>
      <c r="J49" s="60" t="str">
        <f>IF(AND(COUNT($A49),'from RC fall'!H$7&gt;0),IFERROR(MATCH($A49,'from RC fall'!H$8:H$25,0),"dnc"),"")</f>
        <v/>
      </c>
      <c r="K49" s="60" t="str">
        <f>IF(AND(COUNT($A49),'from RC fall'!I$7&gt;0),IFERROR(MATCH($A49,'from RC fall'!I$8:I$25,0),"dnc"),"")</f>
        <v/>
      </c>
      <c r="L49" s="60" t="str">
        <f>IF(AND(COUNT($A49),'from RC fall'!J$7&gt;0),IFERROR(MATCH($A49,'from RC fall'!J$8:J$25,0),"dnc"),"")</f>
        <v/>
      </c>
      <c r="M49" s="60" t="str">
        <f>IF(AND(COUNT($A49),'from RC fall'!K$7&gt;0),IFERROR(MATCH($A49,'from RC fall'!K$8:K$25,0),"dnc"),"")</f>
        <v/>
      </c>
      <c r="N49" s="60" t="str">
        <f>IF(AND(COUNT($A49),'from RC fall'!L$7&gt;0),IFERROR(MATCH($A49,'from RC fall'!L$8:L$25,0),"dnc"),"")</f>
        <v/>
      </c>
      <c r="O49" s="60" t="str">
        <f>IF(AND(COUNT($A49),'from RC fall'!M$7&gt;0),IFERROR(MATCH($A49,'from RC fall'!M$8:M$25,0),"dnc"),"")</f>
        <v/>
      </c>
      <c r="P49" s="60" t="str">
        <f>IF(AND(COUNT($A49),'from RC fall'!N$7&gt;0),IFERROR(MATCH($A49,'from RC fall'!N$8:N$25,0),"dnc"),"")</f>
        <v/>
      </c>
      <c r="Q49" s="60" t="str">
        <f>IF(AND(COUNT($A49),'from RC fall'!O$7&gt;0),IFERROR(MATCH($A49,'from RC fall'!O$8:O$25,0),"dnc"),"")</f>
        <v/>
      </c>
      <c r="R49" s="60" t="str">
        <f>IF(AND(COUNT($A49),'from RC fall'!P$7&gt;0),IFERROR(MATCH($A49,'from RC fall'!P$8:P$25,0),"dnc"),"")</f>
        <v/>
      </c>
      <c r="S49" s="60" t="str">
        <f>IF(AND(COUNT($A49),'from RC fall'!Q$7&gt;0),IFERROR(MATCH($A49,'from RC fall'!Q$8:Q$25,0),"dnc"),"")</f>
        <v/>
      </c>
      <c r="T49" s="60" t="str">
        <f>IF(AND(COUNT($A49),'from RC fall'!R$7&gt;0),IFERROR(MATCH($A49,'from RC fall'!R$8:R$25,0),"dnc"),"")</f>
        <v/>
      </c>
      <c r="U49" s="60" t="str">
        <f>IF(AND(COUNT($A49),'from RC fall'!S$7&gt;0),IFERROR(MATCH($A49,'from RC fall'!S$8:S$25,0),"dnc"),"")</f>
        <v/>
      </c>
      <c r="V49" t="str">
        <f t="shared" si="6"/>
        <v/>
      </c>
    </row>
    <row r="50" spans="1:49" ht="13.6" thickBot="1">
      <c r="A50" s="88"/>
      <c r="B50" s="89"/>
      <c r="C50" s="90"/>
      <c r="D50" s="60" t="str">
        <f>IF(AND(COUNT($A50),'from RC fall'!B$7&gt;0),IFERROR(MATCH($A50,'from RC fall'!B$8:B$25,0),"dnc"),"")</f>
        <v/>
      </c>
      <c r="E50" s="60" t="str">
        <f>IF(AND(COUNT($A50),'from RC fall'!C$7&gt;0),IFERROR(MATCH($A50,'from RC fall'!C$8:C$25,0),"dnc"),"")</f>
        <v/>
      </c>
      <c r="F50" s="60" t="str">
        <f>IF(AND(COUNT($A50),'from RC fall'!D$7&gt;0),IFERROR(MATCH($A50,'from RC fall'!D$8:D$25,0),"dnc"),"")</f>
        <v/>
      </c>
      <c r="G50" s="60" t="str">
        <f>IF(AND(COUNT($A50),'from RC fall'!E$7&gt;0),IFERROR(MATCH($A50,'from RC fall'!E$8:E$25,0),"dnc"),"")</f>
        <v/>
      </c>
      <c r="H50" s="60" t="str">
        <f>IF(AND(COUNT($A50),'from RC fall'!F$7&gt;0),IFERROR(MATCH($A50,'from RC fall'!F$8:F$25,0),"dnc"),"")</f>
        <v/>
      </c>
      <c r="I50" s="60" t="str">
        <f>IF(AND(COUNT($A50),'from RC fall'!G$7&gt;0),IFERROR(MATCH($A50,'from RC fall'!G$8:G$25,0),"dnc"),"")</f>
        <v/>
      </c>
      <c r="J50" s="60" t="str">
        <f>IF(AND(COUNT($A50),'from RC fall'!H$7&gt;0),IFERROR(MATCH($A50,'from RC fall'!H$8:H$25,0),"dnc"),"")</f>
        <v/>
      </c>
      <c r="K50" s="60" t="str">
        <f>IF(AND(COUNT($A50),'from RC fall'!I$7&gt;0),IFERROR(MATCH($A50,'from RC fall'!I$8:I$25,0),"dnc"),"")</f>
        <v/>
      </c>
      <c r="L50" s="60" t="str">
        <f>IF(AND(COUNT($A50),'from RC fall'!J$7&gt;0),IFERROR(MATCH($A50,'from RC fall'!J$8:J$25,0),"dnc"),"")</f>
        <v/>
      </c>
      <c r="M50" s="60" t="str">
        <f>IF(AND(COUNT($A50),'from RC fall'!K$7&gt;0),IFERROR(MATCH($A50,'from RC fall'!K$8:K$25,0),"dnc"),"")</f>
        <v/>
      </c>
      <c r="N50" s="60" t="str">
        <f>IF(AND(COUNT($A50),'from RC fall'!L$7&gt;0),IFERROR(MATCH($A50,'from RC fall'!L$8:L$25,0),"dnc"),"")</f>
        <v/>
      </c>
      <c r="O50" s="60" t="str">
        <f>IF(AND(COUNT($A50),'from RC fall'!M$7&gt;0),IFERROR(MATCH($A50,'from RC fall'!M$8:M$25,0),"dnc"),"")</f>
        <v/>
      </c>
      <c r="P50" s="60" t="str">
        <f>IF(AND(COUNT($A50),'from RC fall'!N$7&gt;0),IFERROR(MATCH($A50,'from RC fall'!N$8:N$25,0),"dnc"),"")</f>
        <v/>
      </c>
      <c r="Q50" s="60" t="str">
        <f>IF(AND(COUNT($A50),'from RC fall'!O$7&gt;0),IFERROR(MATCH($A50,'from RC fall'!O$8:O$25,0),"dnc"),"")</f>
        <v/>
      </c>
      <c r="R50" s="60" t="str">
        <f>IF(AND(COUNT($A50),'from RC fall'!P$7&gt;0),IFERROR(MATCH($A50,'from RC fall'!P$8:P$25,0),"dnc"),"")</f>
        <v/>
      </c>
      <c r="S50" s="60" t="str">
        <f>IF(AND(COUNT($A50),'from RC fall'!Q$7&gt;0),IFERROR(MATCH($A50,'from RC fall'!Q$8:Q$25,0),"dnc"),"")</f>
        <v/>
      </c>
      <c r="T50" s="60" t="str">
        <f>IF(AND(COUNT($A50),'from RC fall'!R$7&gt;0),IFERROR(MATCH($A50,'from RC fall'!R$8:R$25,0),"dnc"),"")</f>
        <v/>
      </c>
      <c r="U50" s="60" t="str">
        <f>IF(AND(COUNT($A50),'from RC fall'!S$7&gt;0),IFERROR(MATCH($A50,'from RC fall'!S$8:S$25,0),"dnc"),"")</f>
        <v/>
      </c>
      <c r="V50" t="str">
        <f t="shared" si="6"/>
        <v/>
      </c>
    </row>
    <row r="51" spans="1:49" ht="13.6" thickBot="1">
      <c r="A51" s="87"/>
      <c r="B51" s="81"/>
      <c r="C51" s="82"/>
      <c r="D51" s="60" t="str">
        <f>IF(AND(COUNT($A51),'from RC fall'!B$7&gt;0),IFERROR(MATCH($A51,'from RC fall'!B$8:B$25,0),"dnc"),"")</f>
        <v/>
      </c>
      <c r="E51" s="60" t="str">
        <f>IF(AND(COUNT($A51),'from RC fall'!C$7&gt;0),IFERROR(MATCH($A51,'from RC fall'!C$8:C$25,0),"dnc"),"")</f>
        <v/>
      </c>
      <c r="F51" s="60" t="str">
        <f>IF(AND(COUNT($A51),'from RC fall'!D$7&gt;0),IFERROR(MATCH($A51,'from RC fall'!D$8:D$25,0),"dnc"),"")</f>
        <v/>
      </c>
      <c r="G51" s="60" t="str">
        <f>IF(AND(COUNT($A51),'from RC fall'!E$7&gt;0),IFERROR(MATCH($A51,'from RC fall'!E$8:E$25,0),"dnc"),"")</f>
        <v/>
      </c>
      <c r="H51" s="60" t="str">
        <f>IF(AND(COUNT($A51),'from RC fall'!F$7&gt;0),IFERROR(MATCH($A51,'from RC fall'!F$8:F$25,0),"dnc"),"")</f>
        <v/>
      </c>
      <c r="I51" s="60" t="str">
        <f>IF(AND(COUNT($A51),'from RC fall'!G$7&gt;0),IFERROR(MATCH($A51,'from RC fall'!G$8:G$25,0),"dnc"),"")</f>
        <v/>
      </c>
      <c r="J51" s="60" t="str">
        <f>IF(AND(COUNT($A51),'from RC fall'!H$7&gt;0),IFERROR(MATCH($A51,'from RC fall'!H$8:H$25,0),"dnc"),"")</f>
        <v/>
      </c>
      <c r="K51" s="60" t="str">
        <f>IF(AND(COUNT($A51),'from RC fall'!I$7&gt;0),IFERROR(MATCH($A51,'from RC fall'!I$8:I$25,0),"dnc"),"")</f>
        <v/>
      </c>
      <c r="L51" s="60" t="str">
        <f>IF(AND(COUNT($A51),'from RC fall'!J$7&gt;0),IFERROR(MATCH($A51,'from RC fall'!J$8:J$25,0),"dnc"),"")</f>
        <v/>
      </c>
      <c r="M51" s="60" t="str">
        <f>IF(AND(COUNT($A51),'from RC fall'!K$7&gt;0),IFERROR(MATCH($A51,'from RC fall'!K$8:K$25,0),"dnc"),"")</f>
        <v/>
      </c>
      <c r="N51" s="60" t="str">
        <f>IF(AND(COUNT($A51),'from RC fall'!L$7&gt;0),IFERROR(MATCH($A51,'from RC fall'!L$8:L$25,0),"dnc"),"")</f>
        <v/>
      </c>
      <c r="O51" s="60" t="str">
        <f>IF(AND(COUNT($A51),'from RC fall'!M$7&gt;0),IFERROR(MATCH($A51,'from RC fall'!M$8:M$25,0),"dnc"),"")</f>
        <v/>
      </c>
      <c r="P51" s="60" t="str">
        <f>IF(AND(COUNT($A51),'from RC fall'!N$7&gt;0),IFERROR(MATCH($A51,'from RC fall'!N$8:N$25,0),"dnc"),"")</f>
        <v/>
      </c>
      <c r="Q51" s="60" t="str">
        <f>IF(AND(COUNT($A51),'from RC fall'!O$7&gt;0),IFERROR(MATCH($A51,'from RC fall'!O$8:O$25,0),"dnc"),"")</f>
        <v/>
      </c>
      <c r="R51" s="60" t="str">
        <f>IF(AND(COUNT($A51),'from RC fall'!P$7&gt;0),IFERROR(MATCH($A51,'from RC fall'!P$8:P$25,0),"dnc"),"")</f>
        <v/>
      </c>
      <c r="S51" s="60" t="str">
        <f>IF(AND(COUNT($A51),'from RC fall'!Q$7&gt;0),IFERROR(MATCH($A51,'from RC fall'!Q$8:Q$25,0),"dnc"),"")</f>
        <v/>
      </c>
      <c r="T51" s="60" t="str">
        <f>IF(AND(COUNT($A51),'from RC fall'!R$7&gt;0),IFERROR(MATCH($A51,'from RC fall'!R$8:R$25,0),"dnc"),"")</f>
        <v/>
      </c>
      <c r="U51" s="60" t="str">
        <f>IF(AND(COUNT($A51),'from RC fall'!S$7&gt;0),IFERROR(MATCH($A51,'from RC fall'!S$8:S$25,0),"dnc"),"")</f>
        <v/>
      </c>
      <c r="V51" t="str">
        <f t="shared" si="6"/>
        <v/>
      </c>
    </row>
    <row r="52" spans="1:49" ht="13.6" thickBot="1">
      <c r="A52" s="93"/>
      <c r="B52" s="94"/>
      <c r="C52" s="95"/>
      <c r="D52" s="60" t="str">
        <f>IF(AND(COUNT($A52),'from RC fall'!B$7&gt;0),IFERROR(MATCH($A52,'from RC fall'!B$8:B$25,0),"dnc"),"")</f>
        <v/>
      </c>
      <c r="E52" s="60" t="str">
        <f>IF(AND(COUNT($A52),'from RC fall'!C$7&gt;0),IFERROR(MATCH($A52,'from RC fall'!C$8:C$25,0),"dnc"),"")</f>
        <v/>
      </c>
      <c r="F52" s="60" t="str">
        <f>IF(AND(COUNT($A52),'from RC fall'!D$7&gt;0),IFERROR(MATCH($A52,'from RC fall'!D$8:D$25,0),"dnc"),"")</f>
        <v/>
      </c>
      <c r="G52" s="60" t="str">
        <f>IF(AND(COUNT($A52),'from RC fall'!E$7&gt;0),IFERROR(MATCH($A52,'from RC fall'!E$8:E$25,0),"dnc"),"")</f>
        <v/>
      </c>
      <c r="H52" s="60" t="str">
        <f>IF(AND(COUNT($A52),'from RC fall'!F$7&gt;0),IFERROR(MATCH($A52,'from RC fall'!F$8:F$25,0),"dnc"),"")</f>
        <v/>
      </c>
      <c r="I52" s="60" t="str">
        <f>IF(AND(COUNT($A52),'from RC fall'!G$7&gt;0),IFERROR(MATCH($A52,'from RC fall'!G$8:G$25,0),"dnc"),"")</f>
        <v/>
      </c>
      <c r="J52" s="60" t="str">
        <f>IF(AND(COUNT($A52),'from RC fall'!H$7&gt;0),IFERROR(MATCH($A52,'from RC fall'!H$8:H$25,0),"dnc"),"")</f>
        <v/>
      </c>
      <c r="K52" s="60" t="str">
        <f>IF(AND(COUNT($A52),'from RC fall'!I$7&gt;0),IFERROR(MATCH($A52,'from RC fall'!I$8:I$25,0),"dnc"),"")</f>
        <v/>
      </c>
      <c r="L52" s="60" t="str">
        <f>IF(AND(COUNT($A52),'from RC fall'!J$7&gt;0),IFERROR(MATCH($A52,'from RC fall'!J$8:J$25,0),"dnc"),"")</f>
        <v/>
      </c>
      <c r="M52" s="60" t="str">
        <f>IF(AND(COUNT($A52),'from RC fall'!K$7&gt;0),IFERROR(MATCH($A52,'from RC fall'!K$8:K$25,0),"dnc"),"")</f>
        <v/>
      </c>
      <c r="N52" s="60" t="str">
        <f>IF(AND(COUNT($A52),'from RC fall'!L$7&gt;0),IFERROR(MATCH($A52,'from RC fall'!L$8:L$25,0),"dnc"),"")</f>
        <v/>
      </c>
      <c r="O52" s="60" t="str">
        <f>IF(AND(COUNT($A52),'from RC fall'!M$7&gt;0),IFERROR(MATCH($A52,'from RC fall'!M$8:M$25,0),"dnc"),"")</f>
        <v/>
      </c>
      <c r="P52" s="60" t="str">
        <f>IF(AND(COUNT($A52),'from RC fall'!N$7&gt;0),IFERROR(MATCH($A52,'from RC fall'!N$8:N$25,0),"dnc"),"")</f>
        <v/>
      </c>
      <c r="Q52" s="60" t="str">
        <f>IF(AND(COUNT($A52),'from RC fall'!O$7&gt;0),IFERROR(MATCH($A52,'from RC fall'!O$8:O$25,0),"dnc"),"")</f>
        <v/>
      </c>
      <c r="R52" s="60" t="str">
        <f>IF(AND(COUNT($A52),'from RC fall'!P$7&gt;0),IFERROR(MATCH($A52,'from RC fall'!P$8:P$25,0),"dnc"),"")</f>
        <v/>
      </c>
      <c r="S52" s="60" t="str">
        <f>IF(AND(COUNT($A52),'from RC fall'!Q$7&gt;0),IFERROR(MATCH($A52,'from RC fall'!Q$8:Q$25,0),"dnc"),"")</f>
        <v/>
      </c>
      <c r="T52" s="60" t="str">
        <f>IF(AND(COUNT($A52),'from RC fall'!R$7&gt;0),IFERROR(MATCH($A52,'from RC fall'!R$8:R$25,0),"dnc"),"")</f>
        <v/>
      </c>
      <c r="U52" s="60" t="str">
        <f>IF(AND(COUNT($A52),'from RC fall'!S$7&gt;0),IFERROR(MATCH($A52,'from RC fall'!S$8:S$25,0),"dnc"),"")</f>
        <v/>
      </c>
      <c r="V52" t="str">
        <f t="shared" si="6"/>
        <v/>
      </c>
      <c r="W52" t="str">
        <f>IF(B52=0,"",B52)</f>
        <v/>
      </c>
    </row>
    <row r="53" spans="1:49" ht="13.6" thickBot="1">
      <c r="A53" s="93"/>
      <c r="B53" s="94"/>
      <c r="C53" s="95"/>
      <c r="D53" s="60" t="str">
        <f>IF(AND(COUNT($A53),'from RC fall'!B$7&gt;0),IFERROR(MATCH($A53,'from RC fall'!B$8:B$25,0),"dnc"),"")</f>
        <v/>
      </c>
      <c r="E53" s="60" t="str">
        <f>IF(AND(COUNT($A53),'from RC fall'!C$7&gt;0),IFERROR(MATCH($A53,'from RC fall'!C$8:C$25,0),"dnc"),"")</f>
        <v/>
      </c>
      <c r="F53" s="60" t="str">
        <f>IF(AND(COUNT($A53),'from RC fall'!D$7&gt;0),IFERROR(MATCH($A53,'from RC fall'!D$8:D$25,0),"dnc"),"")</f>
        <v/>
      </c>
      <c r="G53" s="60" t="str">
        <f>IF(AND(COUNT($A53),'from RC fall'!E$7&gt;0),IFERROR(MATCH($A53,'from RC fall'!E$8:E$25,0),"dnc"),"")</f>
        <v/>
      </c>
      <c r="H53" s="60" t="str">
        <f>IF(AND(COUNT($A53),'from RC fall'!F$7&gt;0),IFERROR(MATCH($A53,'from RC fall'!F$8:F$25,0),"dnc"),"")</f>
        <v/>
      </c>
      <c r="I53" s="60" t="str">
        <f>IF(AND(COUNT($A53),'from RC fall'!G$7&gt;0),IFERROR(MATCH($A53,'from RC fall'!G$8:G$25,0),"dnc"),"")</f>
        <v/>
      </c>
      <c r="J53" s="60" t="str">
        <f>IF(AND(COUNT($A53),'from RC fall'!H$7&gt;0),IFERROR(MATCH($A53,'from RC fall'!H$8:H$25,0),"dnc"),"")</f>
        <v/>
      </c>
      <c r="K53" s="60" t="str">
        <f>IF(AND(COUNT($A53),'from RC fall'!I$7&gt;0),IFERROR(MATCH($A53,'from RC fall'!I$8:I$25,0),"dnc"),"")</f>
        <v/>
      </c>
      <c r="L53" s="60" t="str">
        <f>IF(AND(COUNT($A53),'from RC fall'!J$7&gt;0),IFERROR(MATCH($A53,'from RC fall'!J$8:J$25,0),"dnc"),"")</f>
        <v/>
      </c>
      <c r="M53" s="60" t="str">
        <f>IF(AND(COUNT($A53),'from RC fall'!K$7&gt;0),IFERROR(MATCH($A53,'from RC fall'!K$8:K$25,0),"dnc"),"")</f>
        <v/>
      </c>
      <c r="N53" s="60" t="str">
        <f>IF(AND(COUNT($A53),'from RC fall'!L$7&gt;0),IFERROR(MATCH($A53,'from RC fall'!L$8:L$25,0),"dnc"),"")</f>
        <v/>
      </c>
      <c r="O53" s="60" t="str">
        <f>IF(AND(COUNT($A53),'from RC fall'!M$7&gt;0),IFERROR(MATCH($A53,'from RC fall'!M$8:M$25,0),"dnc"),"")</f>
        <v/>
      </c>
      <c r="P53" s="60" t="str">
        <f>IF(AND(COUNT($A53),'from RC fall'!N$7&gt;0),IFERROR(MATCH($A53,'from RC fall'!N$8:N$25,0),"dnc"),"")</f>
        <v/>
      </c>
      <c r="Q53" s="60" t="str">
        <f>IF(AND(COUNT($A53),'from RC fall'!O$7&gt;0),IFERROR(MATCH($A53,'from RC fall'!O$8:O$25,0),"dnc"),"")</f>
        <v/>
      </c>
      <c r="R53" s="60" t="str">
        <f>IF(AND(COUNT($A53),'from RC fall'!P$7&gt;0),IFERROR(MATCH($A53,'from RC fall'!P$8:P$25,0),"dnc"),"")</f>
        <v/>
      </c>
      <c r="S53" s="60" t="str">
        <f>IF(AND(COUNT($A53),'from RC fall'!Q$7&gt;0),IFERROR(MATCH($A53,'from RC fall'!Q$8:Q$25,0),"dnc"),"")</f>
        <v/>
      </c>
      <c r="T53" s="60" t="str">
        <f>IF(AND(COUNT($A53),'from RC fall'!R$7&gt;0),IFERROR(MATCH($A53,'from RC fall'!R$8:R$25,0),"dnc"),"")</f>
        <v/>
      </c>
      <c r="U53" s="60" t="str">
        <f>IF(AND(COUNT($A53),'from RC fall'!S$7&gt;0),IFERROR(MATCH($A53,'from RC fall'!S$8:S$25,0),"dnc"),"")</f>
        <v/>
      </c>
      <c r="V53" t="str">
        <f t="shared" si="6"/>
        <v/>
      </c>
    </row>
    <row r="54" spans="1:49" ht="13.6" thickBot="1">
      <c r="A54" s="87"/>
      <c r="B54" s="81"/>
      <c r="C54" s="82"/>
      <c r="D54" s="60" t="str">
        <f>IF(AND(COUNT($A54),'from RC fall'!B$7&gt;0),IFERROR(MATCH($A54,'from RC fall'!B$8:B$25,0),"dnc"),"")</f>
        <v/>
      </c>
      <c r="E54" s="60" t="str">
        <f>IF(AND(COUNT($A54),'from RC fall'!C$7&gt;0),IFERROR(MATCH($A54,'from RC fall'!C$8:C$25,0),"dnc"),"")</f>
        <v/>
      </c>
      <c r="F54" s="60" t="str">
        <f>IF(AND(COUNT($A54),'from RC fall'!D$7&gt;0),IFERROR(MATCH($A54,'from RC fall'!D$8:D$25,0),"dnc"),"")</f>
        <v/>
      </c>
      <c r="G54" s="60" t="str">
        <f>IF(AND(COUNT($A54),'from RC fall'!E$7&gt;0),IFERROR(MATCH($A54,'from RC fall'!E$8:E$25,0),"dnc"),"")</f>
        <v/>
      </c>
      <c r="H54" s="60" t="str">
        <f>IF(AND(COUNT($A54),'from RC fall'!F$7&gt;0),IFERROR(MATCH($A54,'from RC fall'!F$8:F$25,0),"dnc"),"")</f>
        <v/>
      </c>
      <c r="I54" s="60" t="str">
        <f>IF(AND(COUNT($A54),'from RC fall'!G$7&gt;0),IFERROR(MATCH($A54,'from RC fall'!G$8:G$25,0),"dnc"),"")</f>
        <v/>
      </c>
      <c r="J54" s="60" t="str">
        <f>IF(AND(COUNT($A54),'from RC fall'!H$7&gt;0),IFERROR(MATCH($A54,'from RC fall'!H$8:H$25,0),"dnc"),"")</f>
        <v/>
      </c>
      <c r="K54" s="60" t="str">
        <f>IF(AND(COUNT($A54),'from RC fall'!I$7&gt;0),IFERROR(MATCH($A54,'from RC fall'!I$8:I$25,0),"dnc"),"")</f>
        <v/>
      </c>
      <c r="L54" s="60" t="str">
        <f>IF(AND(COUNT($A54),'from RC fall'!J$7&gt;0),IFERROR(MATCH($A54,'from RC fall'!J$8:J$25,0),"dnc"),"")</f>
        <v/>
      </c>
      <c r="M54" s="60" t="str">
        <f>IF(AND(COUNT($A54),'from RC fall'!K$7&gt;0),IFERROR(MATCH($A54,'from RC fall'!K$8:K$25,0),"dnc"),"")</f>
        <v/>
      </c>
      <c r="N54" s="60" t="str">
        <f>IF(AND(COUNT($A54),'from RC fall'!L$7&gt;0),IFERROR(MATCH($A54,'from RC fall'!L$8:L$25,0),"dnc"),"")</f>
        <v/>
      </c>
      <c r="O54" s="60" t="str">
        <f>IF(AND(COUNT($A54),'from RC fall'!M$7&gt;0),IFERROR(MATCH($A54,'from RC fall'!M$8:M$25,0),"dnc"),"")</f>
        <v/>
      </c>
      <c r="P54" s="60" t="str">
        <f>IF(AND(COUNT($A54),'from RC fall'!N$7&gt;0),IFERROR(MATCH($A54,'from RC fall'!N$8:N$25,0),"dnc"),"")</f>
        <v/>
      </c>
      <c r="Q54" s="60" t="str">
        <f>IF(AND(COUNT($A54),'from RC fall'!O$7&gt;0),IFERROR(MATCH($A54,'from RC fall'!O$8:O$25,0),"dnc"),"")</f>
        <v/>
      </c>
      <c r="R54" s="60" t="str">
        <f>IF(AND(COUNT($A54),'from RC fall'!P$7&gt;0),IFERROR(MATCH($A54,'from RC fall'!P$8:P$25,0),"dnc"),"")</f>
        <v/>
      </c>
      <c r="S54" s="60" t="str">
        <f>IF(AND(COUNT($A54),'from RC fall'!Q$7&gt;0),IFERROR(MATCH($A54,'from RC fall'!Q$8:Q$25,0),"dnc"),"")</f>
        <v/>
      </c>
      <c r="T54" s="60" t="str">
        <f>IF(AND(COUNT($A54),'from RC fall'!R$7&gt;0),IFERROR(MATCH($A54,'from RC fall'!R$8:R$25,0),"dnc"),"")</f>
        <v/>
      </c>
      <c r="U54" s="60" t="str">
        <f>IF(AND(COUNT($A54),'from RC fall'!S$7&gt;0),IFERROR(MATCH($A54,'from RC fall'!S$8:S$25,0),"dnc"),"")</f>
        <v/>
      </c>
      <c r="V54" t="str">
        <f t="shared" si="6"/>
        <v/>
      </c>
    </row>
    <row r="55" spans="1:49" ht="13.6" thickBot="1">
      <c r="A55" s="87"/>
      <c r="B55" s="79"/>
      <c r="C55" s="80"/>
      <c r="D55" s="60" t="str">
        <f>IF(AND(COUNT($A55),'from RC fall'!B$7&gt;0),IFERROR(MATCH($A55,'from RC fall'!B$8:B$25,0),"dnc"),"")</f>
        <v/>
      </c>
      <c r="E55" s="60" t="str">
        <f>IF(AND(COUNT($A55),'from RC fall'!C$7&gt;0),IFERROR(MATCH($A55,'from RC fall'!C$8:C$25,0),"dnc"),"")</f>
        <v/>
      </c>
      <c r="F55" s="60" t="str">
        <f>IF(AND(COUNT($A55),'from RC fall'!D$7&gt;0),IFERROR(MATCH($A55,'from RC fall'!D$8:D$25,0),"dnc"),"")</f>
        <v/>
      </c>
      <c r="G55" s="60" t="str">
        <f>IF(AND(COUNT($A55),'from RC fall'!E$7&gt;0),IFERROR(MATCH($A55,'from RC fall'!E$8:E$25,0),"dnc"),"")</f>
        <v/>
      </c>
      <c r="H55" s="60" t="str">
        <f>IF(AND(COUNT($A55),'from RC fall'!F$7&gt;0),IFERROR(MATCH($A55,'from RC fall'!F$8:F$25,0),"dnc"),"")</f>
        <v/>
      </c>
      <c r="I55" s="60" t="str">
        <f>IF(AND(COUNT($A55),'from RC fall'!G$7&gt;0),IFERROR(MATCH($A55,'from RC fall'!G$8:G$25,0),"dnc"),"")</f>
        <v/>
      </c>
      <c r="J55" s="60" t="str">
        <f>IF(AND(COUNT($A55),'from RC fall'!H$7&gt;0),IFERROR(MATCH($A55,'from RC fall'!H$8:H$25,0),"dnc"),"")</f>
        <v/>
      </c>
      <c r="K55" s="60" t="str">
        <f>IF(AND(COUNT($A55),'from RC fall'!I$7&gt;0),IFERROR(MATCH($A55,'from RC fall'!I$8:I$25,0),"dnc"),"")</f>
        <v/>
      </c>
      <c r="L55" s="60" t="str">
        <f>IF(AND(COUNT($A55),'from RC fall'!J$7&gt;0),IFERROR(MATCH($A55,'from RC fall'!J$8:J$25,0),"dnc"),"")</f>
        <v/>
      </c>
      <c r="M55" s="60" t="str">
        <f>IF(AND(COUNT($A55),'from RC fall'!K$7&gt;0),IFERROR(MATCH($A55,'from RC fall'!K$8:K$25,0),"dnc"),"")</f>
        <v/>
      </c>
      <c r="N55" s="60" t="str">
        <f>IF(AND(COUNT($A55),'from RC fall'!L$7&gt;0),IFERROR(MATCH($A55,'from RC fall'!L$8:L$25,0),"dnc"),"")</f>
        <v/>
      </c>
      <c r="O55" s="60" t="str">
        <f>IF(AND(COUNT($A55),'from RC fall'!M$7&gt;0),IFERROR(MATCH($A55,'from RC fall'!M$8:M$25,0),"dnc"),"")</f>
        <v/>
      </c>
      <c r="P55" s="60" t="str">
        <f>IF(AND(COUNT($A55),'from RC fall'!N$7&gt;0),IFERROR(MATCH($A55,'from RC fall'!N$8:N$25,0),"dnc"),"")</f>
        <v/>
      </c>
      <c r="Q55" s="60" t="str">
        <f>IF(AND(COUNT($A55),'from RC fall'!O$7&gt;0),IFERROR(MATCH($A55,'from RC fall'!O$8:O$25,0),"dnc"),"")</f>
        <v/>
      </c>
      <c r="R55" s="60" t="str">
        <f>IF(AND(COUNT($A55),'from RC fall'!P$7&gt;0),IFERROR(MATCH($A55,'from RC fall'!P$8:P$25,0),"dnc"),"")</f>
        <v/>
      </c>
      <c r="S55" s="60" t="str">
        <f>IF(AND(COUNT($A55),'from RC fall'!Q$7&gt;0),IFERROR(MATCH($A55,'from RC fall'!Q$8:Q$25,0),"dnc"),"")</f>
        <v/>
      </c>
      <c r="T55" s="60" t="str">
        <f>IF(AND(COUNT($A55),'from RC fall'!R$7&gt;0),IFERROR(MATCH($A55,'from RC fall'!R$8:R$25,0),"dnc"),"")</f>
        <v/>
      </c>
      <c r="U55" s="60" t="str">
        <f>IF(AND(COUNT($A55),'from RC fall'!S$7&gt;0),IFERROR(MATCH($A55,'from RC fall'!S$8:S$25,0),"dnc"),"")</f>
        <v/>
      </c>
      <c r="V55" t="str">
        <f t="shared" si="6"/>
        <v/>
      </c>
      <c r="AB55" t="s">
        <v>77</v>
      </c>
      <c r="AC55" s="39">
        <f>MATCH(Races_Sailed,$D63:$U63,0)</f>
        <v>14</v>
      </c>
    </row>
    <row r="56" spans="1:49" ht="13.6" thickBot="1">
      <c r="A56" s="87"/>
      <c r="B56" s="79"/>
      <c r="C56" s="80"/>
      <c r="D56" s="60" t="str">
        <f>IF(AND(COUNT($A56),'from RC fall'!B$7&gt;0),IFERROR(MATCH($A56,'from RC fall'!B$8:B$25,0),"dnc"),"")</f>
        <v/>
      </c>
      <c r="E56" s="60" t="str">
        <f>IF(AND(COUNT($A56),'from RC fall'!C$7&gt;0),IFERROR(MATCH($A56,'from RC fall'!C$8:C$25,0),"dnc"),"")</f>
        <v/>
      </c>
      <c r="F56" s="60" t="str">
        <f>IF(AND(COUNT($A56),'from RC fall'!D$7&gt;0),IFERROR(MATCH($A56,'from RC fall'!D$8:D$25,0),"dnc"),"")</f>
        <v/>
      </c>
      <c r="G56" s="60" t="str">
        <f>IF(AND(COUNT($A56),'from RC fall'!E$7&gt;0),IFERROR(MATCH($A56,'from RC fall'!E$8:E$25,0),"dnc"),"")</f>
        <v/>
      </c>
      <c r="H56" s="60" t="str">
        <f>IF(AND(COUNT($A56),'from RC fall'!F$7&gt;0),IFERROR(MATCH($A56,'from RC fall'!F$8:F$25,0),"dnc"),"")</f>
        <v/>
      </c>
      <c r="I56" s="60" t="str">
        <f>IF(AND(COUNT($A56),'from RC fall'!G$7&gt;0),IFERROR(MATCH($A56,'from RC fall'!G$8:G$25,0),"dnc"),"")</f>
        <v/>
      </c>
      <c r="J56" s="60" t="str">
        <f>IF(AND(COUNT($A56),'from RC fall'!H$7&gt;0),IFERROR(MATCH($A56,'from RC fall'!H$8:H$25,0),"dnc"),"")</f>
        <v/>
      </c>
      <c r="K56" s="60" t="str">
        <f>IF(AND(COUNT($A56),'from RC fall'!I$7&gt;0),IFERROR(MATCH($A56,'from RC fall'!I$8:I$25,0),"dnc"),"")</f>
        <v/>
      </c>
      <c r="L56" s="60" t="str">
        <f>IF(AND(COUNT($A56),'from RC fall'!J$7&gt;0),IFERROR(MATCH($A56,'from RC fall'!J$8:J$25,0),"dnc"),"")</f>
        <v/>
      </c>
      <c r="M56" s="60" t="str">
        <f>IF(AND(COUNT($A56),'from RC fall'!K$7&gt;0),IFERROR(MATCH($A56,'from RC fall'!K$8:K$25,0),"dnc"),"")</f>
        <v/>
      </c>
      <c r="N56" s="60" t="str">
        <f>IF(AND(COUNT($A56),'from RC fall'!L$7&gt;0),IFERROR(MATCH($A56,'from RC fall'!L$8:L$25,0),"dnc"),"")</f>
        <v/>
      </c>
      <c r="O56" s="60" t="str">
        <f>IF(AND(COUNT($A56),'from RC fall'!M$7&gt;0),IFERROR(MATCH($A56,'from RC fall'!M$8:M$25,0),"dnc"),"")</f>
        <v/>
      </c>
      <c r="P56" s="60" t="str">
        <f>IF(AND(COUNT($A56),'from RC fall'!N$7&gt;0),IFERROR(MATCH($A56,'from RC fall'!N$8:N$25,0),"dnc"),"")</f>
        <v/>
      </c>
      <c r="Q56" s="60" t="str">
        <f>IF(AND(COUNT($A56),'from RC fall'!O$7&gt;0),IFERROR(MATCH($A56,'from RC fall'!O$8:O$25,0),"dnc"),"")</f>
        <v/>
      </c>
      <c r="R56" s="60" t="str">
        <f>IF(AND(COUNT($A56),'from RC fall'!P$7&gt;0),IFERROR(MATCH($A56,'from RC fall'!P$8:P$25,0),"dnc"),"")</f>
        <v/>
      </c>
      <c r="S56" s="60" t="str">
        <f>IF(AND(COUNT($A56),'from RC fall'!Q$7&gt;0),IFERROR(MATCH($A56,'from RC fall'!Q$8:Q$25,0),"dnc"),"")</f>
        <v/>
      </c>
      <c r="T56" s="60" t="str">
        <f>IF(AND(COUNT($A56),'from RC fall'!R$7&gt;0),IFERROR(MATCH($A56,'from RC fall'!R$8:R$25,0),"dnc"),"")</f>
        <v/>
      </c>
      <c r="U56" s="60" t="str">
        <f>IF(AND(COUNT($A56),'from RC fall'!S$7&gt;0),IFERROR(MATCH($A56,'from RC fall'!S$8:S$25,0),"dnc"),"")</f>
        <v/>
      </c>
      <c r="V56" t="str">
        <f t="shared" si="6"/>
        <v/>
      </c>
      <c r="AB56" t="s">
        <v>78</v>
      </c>
      <c r="AC56" s="39">
        <f>IF(Races_Sailed = 1, 1,MATCH(Races_Sailed-1,$D63:$U63,0))</f>
        <v>13</v>
      </c>
      <c r="AD56" s="39"/>
    </row>
    <row r="57" spans="1:49" ht="13.6" thickBot="1">
      <c r="A57" s="87"/>
      <c r="B57" s="79"/>
      <c r="C57" s="80"/>
      <c r="D57" s="60" t="str">
        <f>IF(AND(COUNT($A57),'from RC fall'!B$7&gt;0),IFERROR(MATCH($A57,'from RC fall'!B$8:B$25,0),"dnc"),"")</f>
        <v/>
      </c>
      <c r="E57" s="60" t="str">
        <f>IF(AND(COUNT($A57),'from RC fall'!C$7&gt;0),IFERROR(MATCH($A57,'from RC fall'!C$8:C$25,0),"dnc"),"")</f>
        <v/>
      </c>
      <c r="F57" s="60" t="str">
        <f>IF(AND(COUNT($A57),'from RC fall'!D$7&gt;0),IFERROR(MATCH($A57,'from RC fall'!D$8:D$25,0),"dnc"),"")</f>
        <v/>
      </c>
      <c r="G57" s="60" t="str">
        <f>IF(AND(COUNT($A57),'from RC fall'!E$7&gt;0),IFERROR(MATCH($A57,'from RC fall'!E$8:E$25,0),"dnc"),"")</f>
        <v/>
      </c>
      <c r="H57" s="60" t="str">
        <f>IF(AND(COUNT($A57),'from RC fall'!F$7&gt;0),IFERROR(MATCH($A57,'from RC fall'!F$8:F$25,0),"dnc"),"")</f>
        <v/>
      </c>
      <c r="I57" s="60" t="str">
        <f>IF(AND(COUNT($A57),'from RC fall'!G$7&gt;0),IFERROR(MATCH($A57,'from RC fall'!G$8:G$25,0),"dnc"),"")</f>
        <v/>
      </c>
      <c r="J57" s="60" t="str">
        <f>IF(AND(COUNT($A57),'from RC fall'!H$7&gt;0),IFERROR(MATCH($A57,'from RC fall'!H$8:H$25,0),"dnc"),"")</f>
        <v/>
      </c>
      <c r="K57" s="60" t="str">
        <f>IF(AND(COUNT($A57),'from RC fall'!I$7&gt;0),IFERROR(MATCH($A57,'from RC fall'!I$8:I$25,0),"dnc"),"")</f>
        <v/>
      </c>
      <c r="L57" s="60" t="str">
        <f>IF(AND(COUNT($A57),'from RC fall'!J$7&gt;0),IFERROR(MATCH($A57,'from RC fall'!J$8:J$25,0),"dnc"),"")</f>
        <v/>
      </c>
      <c r="M57" s="60" t="str">
        <f>IF(AND(COUNT($A57),'from RC fall'!K$7&gt;0),IFERROR(MATCH($A57,'from RC fall'!K$8:K$25,0),"dnc"),"")</f>
        <v/>
      </c>
      <c r="N57" s="60" t="str">
        <f>IF(AND(COUNT($A57),'from RC fall'!L$7&gt;0),IFERROR(MATCH($A57,'from RC fall'!L$8:L$25,0),"dnc"),"")</f>
        <v/>
      </c>
      <c r="O57" s="60" t="str">
        <f>IF(AND(COUNT($A57),'from RC fall'!M$7&gt;0),IFERROR(MATCH($A57,'from RC fall'!M$8:M$25,0),"dnc"),"")</f>
        <v/>
      </c>
      <c r="P57" s="60" t="str">
        <f>IF(AND(COUNT($A57),'from RC fall'!N$7&gt;0),IFERROR(MATCH($A57,'from RC fall'!N$8:N$25,0),"dnc"),"")</f>
        <v/>
      </c>
      <c r="Q57" s="60" t="str">
        <f>IF(AND(COUNT($A57),'from RC fall'!O$7&gt;0),IFERROR(MATCH($A57,'from RC fall'!O$8:O$25,0),"dnc"),"")</f>
        <v/>
      </c>
      <c r="R57" s="60" t="str">
        <f>IF(AND(COUNT($A57),'from RC fall'!P$7&gt;0),IFERROR(MATCH($A57,'from RC fall'!P$8:P$25,0),"dnc"),"")</f>
        <v/>
      </c>
      <c r="S57" s="60" t="str">
        <f>IF(AND(COUNT($A57),'from RC fall'!Q$7&gt;0),IFERROR(MATCH($A57,'from RC fall'!Q$8:Q$25,0),"dnc"),"")</f>
        <v/>
      </c>
      <c r="T57" s="60" t="str">
        <f>IF(AND(COUNT($A57),'from RC fall'!R$7&gt;0),IFERROR(MATCH($A57,'from RC fall'!R$8:R$25,0),"dnc"),"")</f>
        <v/>
      </c>
      <c r="U57" s="60" t="str">
        <f>IF(AND(COUNT($A57),'from RC fall'!S$7&gt;0),IFERROR(MATCH($A57,'from RC fall'!S$8:S$25,0),"dnc"),"")</f>
        <v/>
      </c>
      <c r="V57" t="str">
        <f t="shared" si="6"/>
        <v/>
      </c>
      <c r="AB57" t="s">
        <v>79</v>
      </c>
      <c r="AC57" s="58">
        <f>COUNT($W$68:$W$92)</f>
        <v>8</v>
      </c>
    </row>
    <row r="58" spans="1:49" ht="13.6" thickBot="1">
      <c r="A58" s="88"/>
      <c r="B58" s="89"/>
      <c r="C58" s="90"/>
      <c r="D58" s="60" t="str">
        <f>IF(AND(COUNT($A58),'from RC fall'!B$7&gt;0),IFERROR(MATCH($A58,'from RC fall'!B$8:B$25,0),"dnc"),"")</f>
        <v/>
      </c>
      <c r="E58" s="60" t="str">
        <f>IF(AND(COUNT($A58),'from RC fall'!C$7&gt;0),IFERROR(MATCH($A58,'from RC fall'!C$8:C$25,0),"dnc"),"")</f>
        <v/>
      </c>
      <c r="F58" s="60" t="str">
        <f>IF(AND(COUNT($A58),'from RC fall'!D$7&gt;0),IFERROR(MATCH($A58,'from RC fall'!D$8:D$25,0),"dnc"),"")</f>
        <v/>
      </c>
      <c r="G58" s="60" t="str">
        <f>IF(AND(COUNT($A58),'from RC fall'!E$7&gt;0),IFERROR(MATCH($A58,'from RC fall'!E$8:E$25,0),"dnc"),"")</f>
        <v/>
      </c>
      <c r="H58" s="60" t="str">
        <f>IF(AND(COUNT($A58),'from RC fall'!F$7&gt;0),IFERROR(MATCH($A58,'from RC fall'!F$8:F$25,0),"dnc"),"")</f>
        <v/>
      </c>
      <c r="I58" s="60" t="str">
        <f>IF(AND(COUNT($A58),'from RC fall'!G$7&gt;0),IFERROR(MATCH($A58,'from RC fall'!G$8:G$25,0),"dnc"),"")</f>
        <v/>
      </c>
      <c r="J58" s="60" t="str">
        <f>IF(AND(COUNT($A58),'from RC fall'!H$7&gt;0),IFERROR(MATCH($A58,'from RC fall'!H$8:H$25,0),"dnc"),"")</f>
        <v/>
      </c>
      <c r="K58" s="60" t="str">
        <f>IF(AND(COUNT($A58),'from RC fall'!I$7&gt;0),IFERROR(MATCH($A58,'from RC fall'!I$8:I$25,0),"dnc"),"")</f>
        <v/>
      </c>
      <c r="L58" s="60" t="str">
        <f>IF(AND(COUNT($A58),'from RC fall'!J$7&gt;0),IFERROR(MATCH($A58,'from RC fall'!J$8:J$25,0),"dnc"),"")</f>
        <v/>
      </c>
      <c r="M58" s="60" t="str">
        <f>IF(AND(COUNT($A58),'from RC fall'!K$7&gt;0),IFERROR(MATCH($A58,'from RC fall'!K$8:K$25,0),"dnc"),"")</f>
        <v/>
      </c>
      <c r="N58" s="60" t="str">
        <f>IF(AND(COUNT($A58),'from RC fall'!L$7&gt;0),IFERROR(MATCH($A58,'from RC fall'!L$8:L$25,0),"dnc"),"")</f>
        <v/>
      </c>
      <c r="O58" s="60" t="str">
        <f>IF(AND(COUNT($A58),'from RC fall'!M$7&gt;0),IFERROR(MATCH($A58,'from RC fall'!M$8:M$25,0),"dnc"),"")</f>
        <v/>
      </c>
      <c r="P58" s="60" t="str">
        <f>IF(AND(COUNT($A58),'from RC fall'!N$7&gt;0),IFERROR(MATCH($A58,'from RC fall'!N$8:N$25,0),"dnc"),"")</f>
        <v/>
      </c>
      <c r="Q58" s="60" t="str">
        <f>IF(AND(COUNT($A58),'from RC fall'!O$7&gt;0),IFERROR(MATCH($A58,'from RC fall'!O$8:O$25,0),"dnc"),"")</f>
        <v/>
      </c>
      <c r="R58" s="60" t="str">
        <f>IF(AND(COUNT($A58),'from RC fall'!P$7&gt;0),IFERROR(MATCH($A58,'from RC fall'!P$8:P$25,0),"dnc"),"")</f>
        <v/>
      </c>
      <c r="S58" s="60" t="str">
        <f>IF(AND(COUNT($A58),'from RC fall'!Q$7&gt;0),IFERROR(MATCH($A58,'from RC fall'!Q$8:Q$25,0),"dnc"),"")</f>
        <v/>
      </c>
      <c r="T58" s="60" t="str">
        <f>IF(AND(COUNT($A58),'from RC fall'!R$7&gt;0),IFERROR(MATCH($A58,'from RC fall'!R$8:R$25,0),"dnc"),"")</f>
        <v/>
      </c>
      <c r="U58" s="60" t="str">
        <f>IF(AND(COUNT($A58),'from RC fall'!S$7&gt;0),IFERROR(MATCH($A58,'from RC fall'!S$8:S$25,0),"dnc"),"")</f>
        <v/>
      </c>
      <c r="V58" t="str">
        <f t="shared" si="6"/>
        <v/>
      </c>
      <c r="W58" t="str">
        <f>IF(B58=0,"",B58)</f>
        <v/>
      </c>
    </row>
    <row r="59" spans="1:49">
      <c r="B59" s="8" t="s">
        <v>28</v>
      </c>
      <c r="M59" s="5"/>
      <c r="N59" s="5"/>
      <c r="O59" s="5"/>
      <c r="P59" s="5"/>
      <c r="S59" s="1"/>
      <c r="T59" s="1"/>
      <c r="U59" s="1"/>
      <c r="V59" s="1"/>
      <c r="W59" s="2"/>
    </row>
    <row r="60" spans="1:49">
      <c r="C60" s="8" t="s">
        <v>80</v>
      </c>
      <c r="D60" s="196">
        <f>COUNTA(D34:D58)-COUNTBLANK(D34:D58)-COUNTIF(D34:D58,"dnc")-COUNTIF(D34:D58,"dns")</f>
        <v>8</v>
      </c>
      <c r="E60" s="196">
        <f t="shared" ref="E60:U60" si="7">COUNTA(E34:E58)-COUNTBLANK(E34:E58)-COUNTIF(E34:E58,"dnc")-COUNTIF(E34:E58,"dns")</f>
        <v>8</v>
      </c>
      <c r="F60" s="196">
        <f t="shared" si="7"/>
        <v>0</v>
      </c>
      <c r="G60" s="196">
        <f t="shared" si="7"/>
        <v>6</v>
      </c>
      <c r="H60" s="196">
        <f t="shared" si="7"/>
        <v>6</v>
      </c>
      <c r="I60" s="196">
        <f t="shared" si="7"/>
        <v>6</v>
      </c>
      <c r="J60" s="196">
        <f t="shared" si="7"/>
        <v>7</v>
      </c>
      <c r="K60" s="196">
        <f t="shared" si="7"/>
        <v>0</v>
      </c>
      <c r="L60" s="196">
        <f t="shared" si="7"/>
        <v>0</v>
      </c>
      <c r="M60" s="196">
        <f t="shared" si="7"/>
        <v>4</v>
      </c>
      <c r="N60" s="196">
        <f t="shared" si="7"/>
        <v>5</v>
      </c>
      <c r="O60" s="196">
        <f t="shared" si="7"/>
        <v>0</v>
      </c>
      <c r="P60" s="196">
        <f t="shared" si="7"/>
        <v>7</v>
      </c>
      <c r="Q60" s="196">
        <f t="shared" si="7"/>
        <v>7</v>
      </c>
      <c r="R60" s="196">
        <f t="shared" si="7"/>
        <v>0</v>
      </c>
      <c r="S60" s="196">
        <f t="shared" si="7"/>
        <v>0</v>
      </c>
      <c r="T60" s="196">
        <f t="shared" si="7"/>
        <v>0</v>
      </c>
      <c r="U60" s="196">
        <f t="shared" si="7"/>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C61" s="8" t="s">
        <v>207</v>
      </c>
      <c r="D61" s="5">
        <f>COUNT(D34:D58)</f>
        <v>8</v>
      </c>
      <c r="E61" s="5">
        <f t="shared" ref="E61:U61" si="8">COUNT(E34:E58)</f>
        <v>8</v>
      </c>
      <c r="F61" s="5">
        <f t="shared" si="8"/>
        <v>0</v>
      </c>
      <c r="G61" s="5">
        <f t="shared" si="8"/>
        <v>6</v>
      </c>
      <c r="H61" s="5">
        <f t="shared" si="8"/>
        <v>6</v>
      </c>
      <c r="I61" s="5">
        <f t="shared" si="8"/>
        <v>6</v>
      </c>
      <c r="J61" s="5">
        <f t="shared" si="8"/>
        <v>6</v>
      </c>
      <c r="K61" s="5">
        <f t="shared" si="8"/>
        <v>0</v>
      </c>
      <c r="L61" s="5">
        <f t="shared" si="8"/>
        <v>0</v>
      </c>
      <c r="M61" s="5">
        <f t="shared" si="8"/>
        <v>4</v>
      </c>
      <c r="N61" s="5">
        <f t="shared" si="8"/>
        <v>5</v>
      </c>
      <c r="O61" s="5">
        <f t="shared" si="8"/>
        <v>0</v>
      </c>
      <c r="P61" s="5">
        <f t="shared" si="8"/>
        <v>6</v>
      </c>
      <c r="Q61" s="5">
        <f t="shared" si="8"/>
        <v>7</v>
      </c>
      <c r="R61" s="5">
        <f t="shared" si="8"/>
        <v>0</v>
      </c>
      <c r="S61" s="5">
        <f t="shared" si="8"/>
        <v>0</v>
      </c>
      <c r="T61" s="5">
        <f t="shared" si="8"/>
        <v>0</v>
      </c>
      <c r="U61" s="5">
        <f t="shared" si="8"/>
        <v>0</v>
      </c>
      <c r="V61" s="5">
        <f>COUNTA(V34:V58)-COUNTIF(V34:V58,"dnc")-COUNTIF(V34:V58,"ocs")-COUNTIF(V34:V58,"dns")-COUNTIF(V34:V58,"dnf")-COUNTIF(V34:V58,"tlx")</f>
        <v>25</v>
      </c>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s="217" customFormat="1">
      <c r="C62" s="8" t="s">
        <v>221</v>
      </c>
      <c r="D62" s="5">
        <f>COUNT(D34:D58)+COUNTIF(D33:D57,"dsq")+COUNTIF(D34:D58,"dnf")+COUNTIF(D34:D58,"tlx")+COUNTIF(D34:D58,"raf")+COUNTIF(D34:D58,"ocs")</f>
        <v>8</v>
      </c>
      <c r="E62" s="5">
        <f t="shared" ref="E62:U62" si="9">COUNT(E34:E58)+COUNTIF(E33:E57,"dsq")+COUNTIF(E34:E58,"dnf")+COUNTIF(E34:E58,"tlx")+COUNTIF(E34:E58,"raf")+COUNTIF(E34:E58,"ocs")</f>
        <v>8</v>
      </c>
      <c r="F62" s="5">
        <f t="shared" si="9"/>
        <v>0</v>
      </c>
      <c r="G62" s="5">
        <f t="shared" si="9"/>
        <v>6</v>
      </c>
      <c r="H62" s="5">
        <f t="shared" si="9"/>
        <v>6</v>
      </c>
      <c r="I62" s="5">
        <f t="shared" si="9"/>
        <v>6</v>
      </c>
      <c r="J62" s="5">
        <f t="shared" si="9"/>
        <v>7</v>
      </c>
      <c r="K62" s="5">
        <f t="shared" si="9"/>
        <v>0</v>
      </c>
      <c r="L62" s="5">
        <f t="shared" si="9"/>
        <v>0</v>
      </c>
      <c r="M62" s="5">
        <f t="shared" si="9"/>
        <v>4</v>
      </c>
      <c r="N62" s="5">
        <f t="shared" si="9"/>
        <v>5</v>
      </c>
      <c r="O62" s="5">
        <f t="shared" si="9"/>
        <v>0</v>
      </c>
      <c r="P62" s="5">
        <f t="shared" si="9"/>
        <v>7</v>
      </c>
      <c r="Q62" s="5">
        <f t="shared" si="9"/>
        <v>7</v>
      </c>
      <c r="R62" s="5">
        <f t="shared" si="9"/>
        <v>0</v>
      </c>
      <c r="S62" s="5">
        <f t="shared" si="9"/>
        <v>0</v>
      </c>
      <c r="T62" s="5">
        <f t="shared" si="9"/>
        <v>0</v>
      </c>
      <c r="U62" s="5">
        <f t="shared" si="9"/>
        <v>0</v>
      </c>
      <c r="V62" s="5"/>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c r="B63" s="38"/>
      <c r="C63" s="38" t="s">
        <v>66</v>
      </c>
      <c r="D63" s="58">
        <f>IF(D60&gt;=3,1,"")</f>
        <v>1</v>
      </c>
      <c r="E63" s="58">
        <f>IF(E60&gt;=3,COUNT($D63:D63)+1,"")</f>
        <v>2</v>
      </c>
      <c r="F63" s="58" t="str">
        <f>IF(F60&gt;=3,COUNT($D63:E63)+1,"")</f>
        <v/>
      </c>
      <c r="G63" s="58">
        <f>IF(G60&gt;=3,COUNT($D63:F63)+1,"")</f>
        <v>3</v>
      </c>
      <c r="H63" s="58">
        <f>IF(H60&gt;=3,COUNT($D63:G63)+1,"")</f>
        <v>4</v>
      </c>
      <c r="I63" s="58">
        <f>IF(I60&gt;=3,COUNT($D63:H63)+1,"")</f>
        <v>5</v>
      </c>
      <c r="J63" s="58">
        <f>IF(J60&gt;=3,COUNT($D63:I63)+1,"")</f>
        <v>6</v>
      </c>
      <c r="K63" s="58" t="str">
        <f>IF(K60&gt;=3,COUNT($D63:J63)+1,"")</f>
        <v/>
      </c>
      <c r="L63" s="58" t="str">
        <f>IF(L60&gt;=3,COUNT($D63:K63)+1,"")</f>
        <v/>
      </c>
      <c r="M63" s="58">
        <f>IF(M60&gt;=3,COUNT($D63:L63)+1,"")</f>
        <v>7</v>
      </c>
      <c r="N63" s="58">
        <f>IF(N60&gt;=3,COUNT($D63:M63)+1,"")</f>
        <v>8</v>
      </c>
      <c r="O63" s="58" t="str">
        <f>IF(O60&gt;=3,COUNT($D63:N63)+1,"")</f>
        <v/>
      </c>
      <c r="P63" s="58">
        <f>IF(P60&gt;=3,COUNT($D63:O63)+1,"")</f>
        <v>9</v>
      </c>
      <c r="Q63" s="58">
        <f>IF(Q60&gt;=3,COUNT($D63:P63)+1,"")</f>
        <v>10</v>
      </c>
      <c r="R63" s="58" t="str">
        <f>IF(R60&gt;=3,COUNT($D63:Q63)+1,"")</f>
        <v/>
      </c>
      <c r="S63" s="58" t="str">
        <f>IF(S60&gt;=3,COUNT($D63:R63)+1,"")</f>
        <v/>
      </c>
      <c r="T63" s="58" t="str">
        <f>IF(T60&gt;=3,COUNT($D63:S63)+1,"")</f>
        <v/>
      </c>
      <c r="U63" s="58" t="str">
        <f>IF(U60&gt;=3,COUNT($D63:T63)+1,"")</f>
        <v/>
      </c>
      <c r="V63" s="1"/>
      <c r="W63" s="1"/>
      <c r="X63" s="1"/>
      <c r="Y63" s="1"/>
      <c r="Z63" s="1"/>
      <c r="AA63" s="1"/>
      <c r="AD63" s="30"/>
      <c r="AE63" s="18"/>
      <c r="AF63" s="19"/>
      <c r="AG63" s="19"/>
      <c r="AH63" s="19"/>
      <c r="AI63" s="19"/>
      <c r="AJ63" s="19"/>
      <c r="AK63" s="19"/>
      <c r="AL63" s="19"/>
      <c r="AM63" s="19"/>
      <c r="AN63" s="19"/>
      <c r="AO63" s="19"/>
      <c r="AP63" s="19"/>
      <c r="AQ63" s="30"/>
      <c r="AR63" s="30"/>
      <c r="AS63" s="30"/>
      <c r="AT63" s="30"/>
      <c r="AU63" s="30"/>
      <c r="AV63" s="30"/>
      <c r="AW63" s="41"/>
    </row>
    <row r="64" spans="1:49" ht="24.8" customHeight="1">
      <c r="B64" s="121" t="s">
        <v>83</v>
      </c>
      <c r="C64" s="4"/>
      <c r="D64" s="3"/>
      <c r="E64" s="3"/>
      <c r="F64" s="3"/>
      <c r="G64" s="3"/>
      <c r="H64" s="3"/>
      <c r="I64" s="3"/>
      <c r="J64" s="3"/>
      <c r="K64" s="3"/>
      <c r="L64" s="3"/>
      <c r="M64" s="3"/>
      <c r="N64" s="3"/>
      <c r="O64" s="3"/>
      <c r="Q64" s="6"/>
      <c r="R64" s="6"/>
      <c r="S64" s="6"/>
      <c r="T64" s="6"/>
      <c r="U64" s="6"/>
      <c r="V64" s="1"/>
      <c r="AA64" s="1"/>
      <c r="AD64" s="30" t="s">
        <v>81</v>
      </c>
      <c r="AE64" s="18" t="s">
        <v>59</v>
      </c>
      <c r="AF64" s="19"/>
      <c r="AG64" s="19"/>
      <c r="AH64" s="19"/>
      <c r="AI64" s="19"/>
      <c r="AJ64" s="20"/>
      <c r="AK64" s="18" t="s">
        <v>60</v>
      </c>
      <c r="AL64" s="19"/>
      <c r="AM64" s="19"/>
      <c r="AN64" s="19"/>
      <c r="AO64" s="19"/>
      <c r="AP64" s="19"/>
      <c r="AQ64" s="30" t="s">
        <v>48</v>
      </c>
      <c r="AR64" s="30" t="s">
        <v>63</v>
      </c>
      <c r="AS64" s="30" t="s">
        <v>63</v>
      </c>
      <c r="AT64" s="30" t="s">
        <v>68</v>
      </c>
      <c r="AU64" s="30" t="s">
        <v>67</v>
      </c>
      <c r="AV64" s="30" t="s">
        <v>73</v>
      </c>
      <c r="AW64" s="41" t="s">
        <v>63</v>
      </c>
    </row>
    <row r="65" spans="1:49" ht="12.75" customHeight="1">
      <c r="B65" s="121"/>
      <c r="C65" s="186" t="s">
        <v>208</v>
      </c>
      <c r="D65" s="188">
        <v>1</v>
      </c>
      <c r="E65" s="188">
        <f>D65</f>
        <v>1</v>
      </c>
      <c r="F65" s="188">
        <f>E65</f>
        <v>1</v>
      </c>
      <c r="G65" s="188">
        <f>F65+1</f>
        <v>2</v>
      </c>
      <c r="H65" s="188">
        <f>G65</f>
        <v>2</v>
      </c>
      <c r="I65" s="188">
        <f>H65</f>
        <v>2</v>
      </c>
      <c r="J65" s="188">
        <f>I65+1</f>
        <v>3</v>
      </c>
      <c r="K65" s="188">
        <f>J65</f>
        <v>3</v>
      </c>
      <c r="L65" s="188">
        <f>K65</f>
        <v>3</v>
      </c>
      <c r="M65" s="188">
        <f>L65+1</f>
        <v>4</v>
      </c>
      <c r="N65" s="188">
        <f>M65</f>
        <v>4</v>
      </c>
      <c r="O65" s="188">
        <f>N65</f>
        <v>4</v>
      </c>
      <c r="P65" s="188">
        <f>O65+1</f>
        <v>5</v>
      </c>
      <c r="Q65" s="188">
        <f>P65</f>
        <v>5</v>
      </c>
      <c r="R65" s="188">
        <f>Q65</f>
        <v>5</v>
      </c>
      <c r="S65" s="188">
        <f>R65+1</f>
        <v>6</v>
      </c>
      <c r="T65" s="188">
        <f>S65</f>
        <v>6</v>
      </c>
      <c r="U65" s="188">
        <f>T65</f>
        <v>6</v>
      </c>
      <c r="V65" s="124"/>
      <c r="W65" s="124"/>
      <c r="X65" s="124"/>
      <c r="Y65" s="124"/>
      <c r="Z65" s="124"/>
      <c r="AA65" s="124"/>
      <c r="AB65" s="124"/>
      <c r="AD65" s="30"/>
      <c r="AE65" s="183"/>
      <c r="AF65" s="184"/>
      <c r="AG65" s="184"/>
      <c r="AH65" s="184"/>
      <c r="AI65" s="184"/>
      <c r="AJ65" s="185"/>
      <c r="AK65" s="183"/>
      <c r="AL65" s="184"/>
      <c r="AM65" s="184"/>
      <c r="AN65" s="184"/>
      <c r="AO65" s="184"/>
      <c r="AP65" s="184"/>
      <c r="AQ65" s="30"/>
      <c r="AR65" s="30"/>
      <c r="AS65" s="30"/>
      <c r="AT65" s="30"/>
      <c r="AU65" s="30"/>
      <c r="AV65" s="30"/>
      <c r="AW65" s="41"/>
    </row>
    <row r="66" spans="1:49" ht="12.75" customHeight="1">
      <c r="B66" s="121"/>
      <c r="C66" s="186"/>
      <c r="D66" s="187"/>
      <c r="E66" s="187"/>
      <c r="F66" s="187"/>
      <c r="G66" s="187"/>
      <c r="H66" s="187"/>
      <c r="I66" s="187"/>
      <c r="J66" s="187"/>
      <c r="K66" s="187"/>
      <c r="L66" s="187"/>
      <c r="M66" s="187"/>
      <c r="N66" s="187"/>
      <c r="O66" s="187"/>
      <c r="P66" s="124"/>
      <c r="Q66" s="187"/>
      <c r="R66" s="187"/>
      <c r="S66" s="187"/>
      <c r="T66" s="187"/>
      <c r="U66" s="187"/>
      <c r="V66" s="124"/>
      <c r="W66" s="1" t="s">
        <v>58</v>
      </c>
      <c r="X66" s="1" t="s">
        <v>5</v>
      </c>
      <c r="Y66" s="1" t="s">
        <v>8</v>
      </c>
      <c r="Z66" s="1" t="s">
        <v>6</v>
      </c>
      <c r="AA66" s="124"/>
      <c r="AB66" s="124"/>
      <c r="AD66" s="30"/>
      <c r="AE66" s="183"/>
      <c r="AF66" s="184"/>
      <c r="AG66" s="184"/>
      <c r="AH66" s="184"/>
      <c r="AI66" s="184"/>
      <c r="AJ66" s="185"/>
      <c r="AK66" s="183"/>
      <c r="AL66" s="184"/>
      <c r="AM66" s="184"/>
      <c r="AN66" s="184"/>
      <c r="AO66" s="184"/>
      <c r="AP66" s="184"/>
      <c r="AQ66" s="30"/>
      <c r="AR66" s="30"/>
      <c r="AS66" s="30"/>
      <c r="AT66" s="30"/>
      <c r="AU66" s="30"/>
      <c r="AV66" s="30"/>
      <c r="AW66" s="41"/>
    </row>
    <row r="67" spans="1:49" s="15" customFormat="1" ht="38.75">
      <c r="A67" s="17" t="s">
        <v>75</v>
      </c>
      <c r="B67" s="15" t="s">
        <v>74</v>
      </c>
      <c r="C67" s="15" t="s">
        <v>76</v>
      </c>
      <c r="D67" s="16">
        <f t="shared" ref="D67:U67" si="10">D33</f>
        <v>41858</v>
      </c>
      <c r="E67" s="16">
        <f t="shared" si="10"/>
        <v>41858</v>
      </c>
      <c r="F67" s="16">
        <f t="shared" si="10"/>
        <v>41858</v>
      </c>
      <c r="G67" s="16">
        <f t="shared" si="10"/>
        <v>41865</v>
      </c>
      <c r="H67" s="16">
        <f t="shared" si="10"/>
        <v>41865</v>
      </c>
      <c r="I67" s="16">
        <f t="shared" si="10"/>
        <v>41865</v>
      </c>
      <c r="J67" s="16">
        <f t="shared" si="10"/>
        <v>41872</v>
      </c>
      <c r="K67" s="16">
        <f t="shared" si="10"/>
        <v>41872</v>
      </c>
      <c r="L67" s="16">
        <f t="shared" si="10"/>
        <v>41872</v>
      </c>
      <c r="M67" s="16">
        <f t="shared" si="10"/>
        <v>41879</v>
      </c>
      <c r="N67" s="16">
        <f t="shared" si="10"/>
        <v>41879</v>
      </c>
      <c r="O67" s="16">
        <f t="shared" si="10"/>
        <v>41879</v>
      </c>
      <c r="P67" s="16">
        <f t="shared" si="10"/>
        <v>41886</v>
      </c>
      <c r="Q67" s="16">
        <f t="shared" si="10"/>
        <v>41886</v>
      </c>
      <c r="R67" s="16">
        <f t="shared" si="10"/>
        <v>41886</v>
      </c>
      <c r="S67" s="16">
        <f t="shared" si="10"/>
        <v>41893</v>
      </c>
      <c r="T67" s="16">
        <f t="shared" si="10"/>
        <v>41893</v>
      </c>
      <c r="U67" s="16">
        <f t="shared" si="10"/>
        <v>41893</v>
      </c>
      <c r="V67" s="17" t="s">
        <v>7</v>
      </c>
      <c r="W67" s="17" t="s">
        <v>4</v>
      </c>
      <c r="X67" s="17" t="s">
        <v>49</v>
      </c>
      <c r="Y67" s="17" t="s">
        <v>9</v>
      </c>
      <c r="Z67" s="17" t="s">
        <v>7</v>
      </c>
      <c r="AA67" s="17" t="s">
        <v>16</v>
      </c>
      <c r="AB67" s="15" t="s">
        <v>74</v>
      </c>
      <c r="AC67" s="175" t="s">
        <v>210</v>
      </c>
      <c r="AD67" s="31" t="s">
        <v>82</v>
      </c>
      <c r="AE67" s="21" t="s">
        <v>50</v>
      </c>
      <c r="AF67" s="15" t="s">
        <v>51</v>
      </c>
      <c r="AG67" s="15" t="s">
        <v>52</v>
      </c>
      <c r="AH67" s="15" t="s">
        <v>53</v>
      </c>
      <c r="AI67" s="15" t="s">
        <v>54</v>
      </c>
      <c r="AJ67" s="22" t="s">
        <v>55</v>
      </c>
      <c r="AK67" s="21" t="s">
        <v>50</v>
      </c>
      <c r="AL67" s="15" t="s">
        <v>51</v>
      </c>
      <c r="AM67" s="15" t="s">
        <v>52</v>
      </c>
      <c r="AN67" s="15" t="s">
        <v>53</v>
      </c>
      <c r="AO67" s="15" t="s">
        <v>54</v>
      </c>
      <c r="AP67" s="15" t="s">
        <v>55</v>
      </c>
      <c r="AQ67" s="31" t="s">
        <v>56</v>
      </c>
      <c r="AR67" s="31" t="s">
        <v>64</v>
      </c>
      <c r="AS67" s="31" t="s">
        <v>65</v>
      </c>
      <c r="AT67" s="31" t="s">
        <v>4</v>
      </c>
      <c r="AU67" s="31" t="s">
        <v>4</v>
      </c>
      <c r="AV67" s="31" t="s">
        <v>69</v>
      </c>
      <c r="AW67" s="31" t="s">
        <v>65</v>
      </c>
    </row>
    <row r="68" spans="1:49">
      <c r="A68" s="49">
        <f t="shared" ref="A68:A92" si="11">IF($A34=0,"",$A34)</f>
        <v>484</v>
      </c>
      <c r="B68" s="50" t="str">
        <f t="shared" ref="B68:B92" si="12">IF($B34=0,"",$B34)</f>
        <v>Jolly Mon</v>
      </c>
      <c r="C68" s="50" t="str">
        <f t="shared" ref="C68:C92" si="13">IF($C34=0,"",$C34)</f>
        <v>LaVin/Rochlis</v>
      </c>
      <c r="D68" s="47">
        <f>IF(D34="tlx",D$61+1,IF(OR(D34="dnf",D34="dsq",D34="ocs",D34="raf"),D$60+1,IF(D34="dnc",IF($AQ68=D$65,"bye",D$62+1),D34)))</f>
        <v>7</v>
      </c>
      <c r="E68" s="47">
        <f t="shared" ref="E68:U68" si="14">IF(E34="tlx",E$61+1,IF(OR(E34="dnf",E34="dsq",E34="ocs",E34="raf"),E$60+1,IF(E34="dnc",IF($AQ68=E$65,"bye",E$62+1),E34)))</f>
        <v>7</v>
      </c>
      <c r="F68" s="47" t="str">
        <f t="shared" si="14"/>
        <v/>
      </c>
      <c r="G68" s="47" t="str">
        <f t="shared" si="14"/>
        <v>bye</v>
      </c>
      <c r="H68" s="47" t="str">
        <f t="shared" si="14"/>
        <v>bye</v>
      </c>
      <c r="I68" s="47" t="str">
        <f t="shared" si="14"/>
        <v>bye</v>
      </c>
      <c r="J68" s="47">
        <f t="shared" si="14"/>
        <v>7</v>
      </c>
      <c r="K68" s="47" t="str">
        <f t="shared" si="14"/>
        <v/>
      </c>
      <c r="L68" s="47" t="str">
        <f t="shared" si="14"/>
        <v/>
      </c>
      <c r="M68" s="47">
        <f t="shared" si="14"/>
        <v>5</v>
      </c>
      <c r="N68" s="47">
        <f t="shared" si="14"/>
        <v>6</v>
      </c>
      <c r="O68" s="47" t="str">
        <f t="shared" si="14"/>
        <v/>
      </c>
      <c r="P68" s="47">
        <f t="shared" si="14"/>
        <v>8</v>
      </c>
      <c r="Q68" s="47">
        <f t="shared" si="14"/>
        <v>8</v>
      </c>
      <c r="R68" s="47" t="str">
        <f t="shared" si="14"/>
        <v/>
      </c>
      <c r="S68" s="47" t="str">
        <f t="shared" si="14"/>
        <v/>
      </c>
      <c r="T68" s="47" t="str">
        <f t="shared" si="14"/>
        <v/>
      </c>
      <c r="U68" s="47" t="str">
        <f t="shared" si="14"/>
        <v/>
      </c>
      <c r="V68" s="47">
        <f>IF(AQ68&gt;0,INDEX(AK68:AP68,AQ68),0)</f>
        <v>3</v>
      </c>
      <c r="W68" s="47">
        <f t="shared" ref="W68:W92" si="15">IF(SUM(D68:U68)&gt;0,SUM(D68:U68),"")</f>
        <v>48</v>
      </c>
      <c r="X68" s="47">
        <f t="shared" ref="X68:X92" si="16">IF(Throwouts&gt;0,LARGE((D68:U68),1),0)+IF(Throwouts&gt;1,LARGE((D68:U68),2),0)+IF(Throwouts&gt;2,LARGE((D68:U68),2),0)+IF(Throwouts&gt;3,LARGE((D68:U68),3),0)</f>
        <v>8</v>
      </c>
      <c r="Y68" s="47">
        <f t="shared" ref="Y68:Y92" si="17">IF(W68="",0,W68-X68)</f>
        <v>40</v>
      </c>
      <c r="Z68" s="48">
        <f t="shared" ref="Z68:Z92" si="18">IF(W68="",0,Y68*(Races_Sailed-Throwouts)/(Races_Sailed-Throwouts-V68)+(AS68*0.001)+(AW68*0.00001)+AC68)</f>
        <v>60.00808</v>
      </c>
      <c r="AA68" s="49">
        <f t="shared" ref="AA68:AA92" si="19">IF(RANK(Z68,Z$68:Z$92,1)=1,"",RANK(Z68,Z$68:Z$92,1)-25+ScoredBoats)</f>
        <v>8</v>
      </c>
      <c r="AB68" s="50" t="str">
        <f t="shared" ref="AB68:AB92" si="20">IF($B34=0,"",$B34)</f>
        <v>Jolly Mon</v>
      </c>
      <c r="AC68" s="85"/>
      <c r="AD68" s="37">
        <f t="shared" ref="AD68:AD92" si="21">IF(AA99="",0,MATCH(AA99,AA$68:AA$92,0))</f>
        <v>6</v>
      </c>
      <c r="AE68" s="23">
        <f t="shared" ref="AE68:AE92" si="22">IF($D34="dnc",$D$60+1,0)+IF($E34="dnc",$E$60+1,0)+IF($F34="dnc",$F$60+1,0)</f>
        <v>0</v>
      </c>
      <c r="AF68" s="24">
        <f t="shared" ref="AF68:AF92" si="23">IF($G34="dnc",$G$60+1,0)+IF($H34="dnc",$H$60+1,0)+IF($I34="dnc",$I$60+1,0)</f>
        <v>21</v>
      </c>
      <c r="AG68" s="24">
        <f t="shared" ref="AG68:AG92" si="24">IF($J34="dnc",$J$60+1,0)+IF($K34="dnc",$K$60+1,0)+IF($L34="dnc",$L$60+1,0)</f>
        <v>0</v>
      </c>
      <c r="AH68" s="24">
        <f t="shared" ref="AH68:AH92" si="25">IF($M34="dnc",$M$60+1,0)+IF($N34="dnc",$N$60+1,0)+IF($O34="dnc",$O$60+1,0)</f>
        <v>11</v>
      </c>
      <c r="AI68" s="24">
        <f t="shared" ref="AI68:AI92" si="26">IF($P34="dnc",$P$60+1,0)+IF($Q34="dnc",$Q$60+1,0)+IF($R34="dnc",$R$60+1,0)</f>
        <v>16</v>
      </c>
      <c r="AJ68" s="25">
        <f t="shared" ref="AJ68:AJ92" si="27">IF($S34="dnc",$S$60+1,0)+IF($T34="dnc",$T$60+1,0)+IF($U34="dnc",$U$60+1,0)</f>
        <v>0</v>
      </c>
      <c r="AK68" s="23">
        <f t="shared" ref="AK68:AK92" si="28">COUNTIF(D34:F34,"dnc")</f>
        <v>0</v>
      </c>
      <c r="AL68" s="24">
        <f t="shared" ref="AL68:AL92" si="29">COUNTIF(G34:I34,"dnc")</f>
        <v>3</v>
      </c>
      <c r="AM68" s="24">
        <f t="shared" ref="AM68:AM92" si="30">COUNTIF(J34:L34,"dnc")</f>
        <v>0</v>
      </c>
      <c r="AN68" s="24">
        <f t="shared" ref="AN68:AN92" si="31">COUNTIF(M34:O34,"dnc")</f>
        <v>2</v>
      </c>
      <c r="AO68" s="24">
        <f t="shared" ref="AO68:AO92" si="32">COUNTIF(P34:R34,"dnc")</f>
        <v>2</v>
      </c>
      <c r="AP68" s="24">
        <f t="shared" ref="AP68:AP92" si="33">COUNTIF(S34:U34,"dnc")</f>
        <v>0</v>
      </c>
      <c r="AQ68" s="35">
        <f t="shared" ref="AQ68:AQ92" si="34">IF(SUM(AE68:AJ68)&gt;0,MATCH(MAX(AE68:AJ68),AE68:AJ68,0),0)</f>
        <v>2</v>
      </c>
      <c r="AR68" s="40">
        <f t="shared" ref="AR68:AR92" si="35">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1132000000000</v>
      </c>
      <c r="AS68" s="37">
        <f t="shared" ref="AS68:AS92" si="36">IF($Y68=0,0,(RANK($AR68,$AR$68:$AR$92,0)))</f>
        <v>8</v>
      </c>
      <c r="AT68" s="45">
        <f t="shared" ref="AT68:AT92" si="37">IF(INDEX($D68:$U68,LastRaceIndex)="bye",$Y68/(Races_Sailed-Throwouts),INDEX($D68:$U68,LastRaceIndex))</f>
        <v>8</v>
      </c>
      <c r="AU68" s="45">
        <f t="shared" ref="AU68:AU92" si="38">IF(INDEX($D68:$U68,NextLastIndex)="bye",$Y68/(Races_Sailed-Throwouts),INDEX($D68:$U68,NextLastIndex))</f>
        <v>8</v>
      </c>
      <c r="AV68" s="46">
        <f>IFERROR(AT68*100+AU68,0)</f>
        <v>808</v>
      </c>
      <c r="AW68" s="37">
        <f>IF($Y68="",0,(RANK($AV68,$AV$68:$AV$92,1))-25+C$21)</f>
        <v>8</v>
      </c>
    </row>
    <row r="69" spans="1:49">
      <c r="A69" s="49">
        <f t="shared" si="11"/>
        <v>485</v>
      </c>
      <c r="B69" s="50" t="str">
        <f t="shared" si="12"/>
        <v>Argo III</v>
      </c>
      <c r="C69" s="50" t="str">
        <f t="shared" si="13"/>
        <v>C. Nickerson</v>
      </c>
      <c r="D69" s="47">
        <f t="shared" ref="D69:U69" si="39">IF(D35="tlx",D$61+1,IF(OR(D35="dnf",D35="dsq",D35="ocs",D35="raf"),D$60+1,IF(D35="dnc",IF($AQ69=D$65,"bye",D$62+1),D35)))</f>
        <v>2</v>
      </c>
      <c r="E69" s="47">
        <f t="shared" si="39"/>
        <v>6</v>
      </c>
      <c r="F69" s="47" t="str">
        <f t="shared" si="39"/>
        <v/>
      </c>
      <c r="G69" s="47">
        <f t="shared" si="39"/>
        <v>4</v>
      </c>
      <c r="H69" s="47">
        <f t="shared" si="39"/>
        <v>3</v>
      </c>
      <c r="I69" s="47">
        <f t="shared" si="39"/>
        <v>3</v>
      </c>
      <c r="J69" s="47">
        <f t="shared" si="39"/>
        <v>2</v>
      </c>
      <c r="K69" s="47" t="str">
        <f t="shared" si="39"/>
        <v/>
      </c>
      <c r="L69" s="47" t="str">
        <f t="shared" si="39"/>
        <v/>
      </c>
      <c r="M69" s="47">
        <f t="shared" si="39"/>
        <v>3</v>
      </c>
      <c r="N69" s="47">
        <f t="shared" si="39"/>
        <v>3</v>
      </c>
      <c r="O69" s="47" t="str">
        <f t="shared" si="39"/>
        <v/>
      </c>
      <c r="P69" s="47">
        <f t="shared" si="39"/>
        <v>4</v>
      </c>
      <c r="Q69" s="47">
        <f t="shared" si="39"/>
        <v>3</v>
      </c>
      <c r="R69" s="47" t="str">
        <f t="shared" si="39"/>
        <v/>
      </c>
      <c r="S69" s="47" t="str">
        <f t="shared" si="39"/>
        <v/>
      </c>
      <c r="T69" s="47" t="str">
        <f t="shared" si="39"/>
        <v/>
      </c>
      <c r="U69" s="47" t="str">
        <f t="shared" si="39"/>
        <v/>
      </c>
      <c r="V69" s="47">
        <f>IF(AQ69&gt;0,INDEX(AK69:AP69,AQ69),0)</f>
        <v>0</v>
      </c>
      <c r="W69" s="47">
        <f t="shared" si="15"/>
        <v>33</v>
      </c>
      <c r="X69" s="47">
        <f t="shared" si="16"/>
        <v>6</v>
      </c>
      <c r="Y69" s="47">
        <f t="shared" si="17"/>
        <v>27</v>
      </c>
      <c r="Z69" s="48">
        <f t="shared" si="18"/>
        <v>27.005029999999998</v>
      </c>
      <c r="AA69" s="49">
        <f t="shared" si="19"/>
        <v>4</v>
      </c>
      <c r="AB69" s="50" t="str">
        <f t="shared" si="20"/>
        <v>Argo III</v>
      </c>
      <c r="AC69" s="85"/>
      <c r="AD69" s="37">
        <f t="shared" si="21"/>
        <v>5</v>
      </c>
      <c r="AE69" s="23">
        <f t="shared" si="22"/>
        <v>0</v>
      </c>
      <c r="AF69" s="24">
        <f t="shared" si="23"/>
        <v>0</v>
      </c>
      <c r="AG69" s="24">
        <f t="shared" si="24"/>
        <v>0</v>
      </c>
      <c r="AH69" s="24">
        <f t="shared" si="25"/>
        <v>0</v>
      </c>
      <c r="AI69" s="24">
        <f t="shared" si="26"/>
        <v>0</v>
      </c>
      <c r="AJ69" s="25">
        <f t="shared" si="27"/>
        <v>0</v>
      </c>
      <c r="AK69" s="23">
        <f t="shared" si="28"/>
        <v>0</v>
      </c>
      <c r="AL69" s="24">
        <f t="shared" si="29"/>
        <v>0</v>
      </c>
      <c r="AM69" s="24">
        <f t="shared" si="30"/>
        <v>0</v>
      </c>
      <c r="AN69" s="24">
        <f t="shared" si="31"/>
        <v>0</v>
      </c>
      <c r="AO69" s="24">
        <f t="shared" si="32"/>
        <v>0</v>
      </c>
      <c r="AP69" s="24">
        <f t="shared" si="33"/>
        <v>0</v>
      </c>
      <c r="AQ69" s="35">
        <f t="shared" si="34"/>
        <v>0</v>
      </c>
      <c r="AR69" s="40">
        <f t="shared" si="35"/>
        <v>2520100000000000</v>
      </c>
      <c r="AS69" s="37">
        <f t="shared" si="36"/>
        <v>5</v>
      </c>
      <c r="AT69" s="45">
        <f t="shared" si="37"/>
        <v>3</v>
      </c>
      <c r="AU69" s="45">
        <f t="shared" si="38"/>
        <v>4</v>
      </c>
      <c r="AV69" s="46">
        <f t="shared" ref="AV69:AV92" si="40">IFERROR(AT69*100+AU69,0)</f>
        <v>304</v>
      </c>
      <c r="AW69" s="37">
        <f t="shared" ref="AW69:AW92" si="41">IF($Y69="",0,(RANK($AV69,$AV$68:$AV$92,1))-25+C$21)</f>
        <v>3</v>
      </c>
    </row>
    <row r="70" spans="1:49">
      <c r="A70" s="49">
        <f t="shared" si="11"/>
        <v>588</v>
      </c>
      <c r="B70" s="50" t="str">
        <f t="shared" si="12"/>
        <v>Gallant Fox</v>
      </c>
      <c r="C70" s="50" t="str">
        <f t="shared" si="13"/>
        <v>Dempsey/Thompson</v>
      </c>
      <c r="D70" s="47">
        <f t="shared" ref="D70:U70" si="42">IF(D36="tlx",D$61+1,IF(OR(D36="dnf",D36="dsq",D36="ocs",D36="raf"),D$60+1,IF(D36="dnc",IF($AQ70=D$65,"bye",D$62+1),D36)))</f>
        <v>8</v>
      </c>
      <c r="E70" s="47">
        <f t="shared" si="42"/>
        <v>2</v>
      </c>
      <c r="F70" s="47" t="str">
        <f t="shared" si="42"/>
        <v/>
      </c>
      <c r="G70" s="47">
        <f t="shared" si="42"/>
        <v>6</v>
      </c>
      <c r="H70" s="47">
        <f t="shared" si="42"/>
        <v>2</v>
      </c>
      <c r="I70" s="47">
        <f t="shared" si="42"/>
        <v>4</v>
      </c>
      <c r="J70" s="47">
        <f t="shared" si="42"/>
        <v>3</v>
      </c>
      <c r="K70" s="47" t="str">
        <f t="shared" si="42"/>
        <v/>
      </c>
      <c r="L70" s="47" t="str">
        <f t="shared" si="42"/>
        <v/>
      </c>
      <c r="M70" s="47" t="str">
        <f t="shared" si="42"/>
        <v>bye</v>
      </c>
      <c r="N70" s="47" t="str">
        <f t="shared" si="42"/>
        <v>bye</v>
      </c>
      <c r="O70" s="47" t="str">
        <f t="shared" si="42"/>
        <v/>
      </c>
      <c r="P70" s="47">
        <f t="shared" si="42"/>
        <v>6</v>
      </c>
      <c r="Q70" s="47">
        <f t="shared" si="42"/>
        <v>4</v>
      </c>
      <c r="R70" s="47" t="str">
        <f t="shared" si="42"/>
        <v/>
      </c>
      <c r="S70" s="47" t="str">
        <f t="shared" si="42"/>
        <v/>
      </c>
      <c r="T70" s="47" t="str">
        <f t="shared" si="42"/>
        <v/>
      </c>
      <c r="U70" s="47" t="str">
        <f t="shared" si="42"/>
        <v/>
      </c>
      <c r="V70" s="47">
        <f t="shared" ref="V70:V92" si="43">IF(AQ70&gt;0,INDEX(AK70:AP70,AQ70),0)</f>
        <v>2</v>
      </c>
      <c r="W70" s="47">
        <f t="shared" si="15"/>
        <v>35</v>
      </c>
      <c r="X70" s="47">
        <f t="shared" si="16"/>
        <v>8</v>
      </c>
      <c r="Y70" s="47">
        <f t="shared" si="17"/>
        <v>27</v>
      </c>
      <c r="Z70" s="48">
        <f t="shared" si="18"/>
        <v>34.720325714285714</v>
      </c>
      <c r="AA70" s="49">
        <f t="shared" si="19"/>
        <v>5</v>
      </c>
      <c r="AB70" s="50" t="str">
        <f t="shared" si="20"/>
        <v>Gallant Fox</v>
      </c>
      <c r="AC70" s="85"/>
      <c r="AD70" s="37">
        <f t="shared" si="21"/>
        <v>7</v>
      </c>
      <c r="AE70" s="23">
        <f t="shared" si="22"/>
        <v>0</v>
      </c>
      <c r="AF70" s="24">
        <f t="shared" si="23"/>
        <v>0</v>
      </c>
      <c r="AG70" s="24">
        <f t="shared" si="24"/>
        <v>0</v>
      </c>
      <c r="AH70" s="24">
        <f t="shared" si="25"/>
        <v>11</v>
      </c>
      <c r="AI70" s="24">
        <f t="shared" si="26"/>
        <v>0</v>
      </c>
      <c r="AJ70" s="25">
        <f t="shared" si="27"/>
        <v>0</v>
      </c>
      <c r="AK70" s="23">
        <f t="shared" si="28"/>
        <v>0</v>
      </c>
      <c r="AL70" s="24">
        <f t="shared" si="29"/>
        <v>0</v>
      </c>
      <c r="AM70" s="24">
        <f t="shared" si="30"/>
        <v>0</v>
      </c>
      <c r="AN70" s="24">
        <f t="shared" si="31"/>
        <v>2</v>
      </c>
      <c r="AO70" s="24">
        <f t="shared" si="32"/>
        <v>0</v>
      </c>
      <c r="AP70" s="24">
        <f t="shared" si="33"/>
        <v>0</v>
      </c>
      <c r="AQ70" s="35">
        <f t="shared" si="34"/>
        <v>4</v>
      </c>
      <c r="AR70" s="40">
        <f t="shared" si="35"/>
        <v>2120201000000000</v>
      </c>
      <c r="AS70" s="37">
        <f t="shared" si="36"/>
        <v>6</v>
      </c>
      <c r="AT70" s="45">
        <f t="shared" si="37"/>
        <v>4</v>
      </c>
      <c r="AU70" s="45">
        <f t="shared" si="38"/>
        <v>6</v>
      </c>
      <c r="AV70" s="46">
        <f t="shared" si="40"/>
        <v>406</v>
      </c>
      <c r="AW70" s="37">
        <f t="shared" si="41"/>
        <v>4</v>
      </c>
    </row>
    <row r="71" spans="1:49">
      <c r="A71" s="49">
        <f t="shared" si="11"/>
        <v>591</v>
      </c>
      <c r="B71" s="50" t="str">
        <f t="shared" si="12"/>
        <v>Shamrock VI</v>
      </c>
      <c r="C71" s="50" t="str">
        <f t="shared" si="13"/>
        <v>Mullen</v>
      </c>
      <c r="D71" s="47">
        <f t="shared" ref="D71:U71" si="44">IF(D37="tlx",D$61+1,IF(OR(D37="dnf",D37="dsq",D37="ocs",D37="raf"),D$60+1,IF(D37="dnc",IF($AQ71=D$65,"bye",D$62+1),D37)))</f>
        <v>5</v>
      </c>
      <c r="E71" s="47">
        <f t="shared" si="44"/>
        <v>3</v>
      </c>
      <c r="F71" s="47" t="str">
        <f t="shared" si="44"/>
        <v/>
      </c>
      <c r="G71" s="47">
        <f t="shared" si="44"/>
        <v>5</v>
      </c>
      <c r="H71" s="47">
        <f t="shared" si="44"/>
        <v>6</v>
      </c>
      <c r="I71" s="47">
        <f t="shared" si="44"/>
        <v>5</v>
      </c>
      <c r="J71" s="47">
        <f t="shared" si="44"/>
        <v>8</v>
      </c>
      <c r="K71" s="47" t="str">
        <f t="shared" si="44"/>
        <v/>
      </c>
      <c r="L71" s="47" t="str">
        <f t="shared" si="44"/>
        <v/>
      </c>
      <c r="M71" s="47" t="str">
        <f t="shared" si="44"/>
        <v>bye</v>
      </c>
      <c r="N71" s="47" t="str">
        <f t="shared" si="44"/>
        <v>bye</v>
      </c>
      <c r="O71" s="47" t="str">
        <f t="shared" si="44"/>
        <v/>
      </c>
      <c r="P71" s="47">
        <f t="shared" si="44"/>
        <v>3</v>
      </c>
      <c r="Q71" s="47">
        <f t="shared" si="44"/>
        <v>1</v>
      </c>
      <c r="R71" s="47" t="str">
        <f t="shared" si="44"/>
        <v/>
      </c>
      <c r="S71" s="47" t="str">
        <f t="shared" si="44"/>
        <v/>
      </c>
      <c r="T71" s="47" t="str">
        <f t="shared" si="44"/>
        <v/>
      </c>
      <c r="U71" s="47" t="str">
        <f t="shared" si="44"/>
        <v/>
      </c>
      <c r="V71" s="47">
        <f t="shared" si="43"/>
        <v>2</v>
      </c>
      <c r="W71" s="47">
        <f t="shared" si="15"/>
        <v>36</v>
      </c>
      <c r="X71" s="47">
        <f t="shared" si="16"/>
        <v>8</v>
      </c>
      <c r="Y71" s="47">
        <f t="shared" si="17"/>
        <v>28</v>
      </c>
      <c r="Z71" s="48">
        <f t="shared" si="18"/>
        <v>36.004010000000001</v>
      </c>
      <c r="AA71" s="49">
        <f t="shared" si="19"/>
        <v>6</v>
      </c>
      <c r="AB71" s="50" t="str">
        <f t="shared" si="20"/>
        <v>Shamrock VI</v>
      </c>
      <c r="AC71" s="85"/>
      <c r="AD71" s="37">
        <f t="shared" si="21"/>
        <v>2</v>
      </c>
      <c r="AE71" s="23">
        <f t="shared" si="22"/>
        <v>0</v>
      </c>
      <c r="AF71" s="24">
        <f t="shared" si="23"/>
        <v>0</v>
      </c>
      <c r="AG71" s="24">
        <f t="shared" si="24"/>
        <v>8</v>
      </c>
      <c r="AH71" s="24">
        <f t="shared" si="25"/>
        <v>11</v>
      </c>
      <c r="AI71" s="24">
        <f t="shared" si="26"/>
        <v>0</v>
      </c>
      <c r="AJ71" s="25">
        <f t="shared" si="27"/>
        <v>0</v>
      </c>
      <c r="AK71" s="23">
        <f t="shared" si="28"/>
        <v>0</v>
      </c>
      <c r="AL71" s="24">
        <f t="shared" si="29"/>
        <v>0</v>
      </c>
      <c r="AM71" s="24">
        <f t="shared" si="30"/>
        <v>1</v>
      </c>
      <c r="AN71" s="24">
        <f t="shared" si="31"/>
        <v>2</v>
      </c>
      <c r="AO71" s="24">
        <f t="shared" si="32"/>
        <v>0</v>
      </c>
      <c r="AP71" s="24">
        <f t="shared" si="33"/>
        <v>0</v>
      </c>
      <c r="AQ71" s="35">
        <f t="shared" si="34"/>
        <v>4</v>
      </c>
      <c r="AR71" s="40">
        <f t="shared" si="35"/>
        <v>1.0203101E+16</v>
      </c>
      <c r="AS71" s="37">
        <f t="shared" si="36"/>
        <v>4</v>
      </c>
      <c r="AT71" s="45">
        <f t="shared" si="37"/>
        <v>1</v>
      </c>
      <c r="AU71" s="45">
        <f t="shared" si="38"/>
        <v>3</v>
      </c>
      <c r="AV71" s="46">
        <f t="shared" si="40"/>
        <v>103</v>
      </c>
      <c r="AW71" s="37">
        <f t="shared" si="41"/>
        <v>1</v>
      </c>
    </row>
    <row r="72" spans="1:49">
      <c r="A72" s="49">
        <f t="shared" si="11"/>
        <v>667</v>
      </c>
      <c r="B72" s="50" t="str">
        <f t="shared" si="12"/>
        <v>Pressure</v>
      </c>
      <c r="C72" s="50" t="str">
        <f t="shared" si="13"/>
        <v>G. Nickerson</v>
      </c>
      <c r="D72" s="47">
        <f t="shared" ref="D72:U72" si="45">IF(D38="tlx",D$61+1,IF(OR(D38="dnf",D38="dsq",D38="ocs",D38="raf"),D$60+1,IF(D38="dnc",IF($AQ72=D$65,"bye",D$62+1),D38)))</f>
        <v>3</v>
      </c>
      <c r="E72" s="47">
        <f t="shared" si="45"/>
        <v>4</v>
      </c>
      <c r="F72" s="47" t="str">
        <f t="shared" si="45"/>
        <v/>
      </c>
      <c r="G72" s="47">
        <f t="shared" si="45"/>
        <v>3</v>
      </c>
      <c r="H72" s="47">
        <f t="shared" si="45"/>
        <v>1</v>
      </c>
      <c r="I72" s="47">
        <f t="shared" si="45"/>
        <v>6</v>
      </c>
      <c r="J72" s="47">
        <f t="shared" si="45"/>
        <v>1</v>
      </c>
      <c r="K72" s="47" t="str">
        <f t="shared" si="45"/>
        <v/>
      </c>
      <c r="L72" s="47" t="str">
        <f t="shared" si="45"/>
        <v/>
      </c>
      <c r="M72" s="47">
        <f t="shared" si="45"/>
        <v>4</v>
      </c>
      <c r="N72" s="47">
        <f t="shared" si="45"/>
        <v>4</v>
      </c>
      <c r="O72" s="47" t="str">
        <f t="shared" si="45"/>
        <v/>
      </c>
      <c r="P72" s="47">
        <f t="shared" si="45"/>
        <v>1</v>
      </c>
      <c r="Q72" s="47">
        <f t="shared" si="45"/>
        <v>5</v>
      </c>
      <c r="R72" s="47" t="str">
        <f t="shared" si="45"/>
        <v/>
      </c>
      <c r="S72" s="47" t="str">
        <f t="shared" si="45"/>
        <v/>
      </c>
      <c r="T72" s="47" t="str">
        <f t="shared" si="45"/>
        <v/>
      </c>
      <c r="U72" s="47" t="str">
        <f t="shared" si="45"/>
        <v/>
      </c>
      <c r="V72" s="47">
        <f t="shared" si="43"/>
        <v>0</v>
      </c>
      <c r="W72" s="47">
        <f t="shared" si="15"/>
        <v>32</v>
      </c>
      <c r="X72" s="47">
        <f t="shared" si="16"/>
        <v>6</v>
      </c>
      <c r="Y72" s="47">
        <f t="shared" si="17"/>
        <v>26</v>
      </c>
      <c r="Z72" s="48">
        <f t="shared" si="18"/>
        <v>26.002050000000001</v>
      </c>
      <c r="AA72" s="49">
        <f t="shared" si="19"/>
        <v>2</v>
      </c>
      <c r="AB72" s="50" t="str">
        <f t="shared" si="20"/>
        <v>Pressure</v>
      </c>
      <c r="AC72" s="85"/>
      <c r="AD72" s="37">
        <f t="shared" si="21"/>
        <v>3</v>
      </c>
      <c r="AE72" s="23">
        <f t="shared" si="22"/>
        <v>0</v>
      </c>
      <c r="AF72" s="24">
        <f t="shared" si="23"/>
        <v>0</v>
      </c>
      <c r="AG72" s="24">
        <f t="shared" si="24"/>
        <v>0</v>
      </c>
      <c r="AH72" s="24">
        <f t="shared" si="25"/>
        <v>0</v>
      </c>
      <c r="AI72" s="24">
        <f t="shared" si="26"/>
        <v>0</v>
      </c>
      <c r="AJ72" s="25">
        <f t="shared" si="27"/>
        <v>0</v>
      </c>
      <c r="AK72" s="23">
        <f t="shared" si="28"/>
        <v>0</v>
      </c>
      <c r="AL72" s="24">
        <f t="shared" si="29"/>
        <v>0</v>
      </c>
      <c r="AM72" s="24">
        <f t="shared" si="30"/>
        <v>0</v>
      </c>
      <c r="AN72" s="24">
        <f t="shared" si="31"/>
        <v>0</v>
      </c>
      <c r="AO72" s="24">
        <f t="shared" si="32"/>
        <v>0</v>
      </c>
      <c r="AP72" s="24">
        <f t="shared" si="33"/>
        <v>0</v>
      </c>
      <c r="AQ72" s="35">
        <f t="shared" si="34"/>
        <v>0</v>
      </c>
      <c r="AR72" s="40">
        <f t="shared" si="35"/>
        <v>3.02311E+16</v>
      </c>
      <c r="AS72" s="37">
        <f t="shared" si="36"/>
        <v>2</v>
      </c>
      <c r="AT72" s="45">
        <f t="shared" si="37"/>
        <v>5</v>
      </c>
      <c r="AU72" s="45">
        <f t="shared" si="38"/>
        <v>1</v>
      </c>
      <c r="AV72" s="46">
        <f t="shared" si="40"/>
        <v>501</v>
      </c>
      <c r="AW72" s="37">
        <f t="shared" si="41"/>
        <v>5</v>
      </c>
    </row>
    <row r="73" spans="1:49">
      <c r="A73" s="49">
        <f t="shared" si="11"/>
        <v>1151</v>
      </c>
      <c r="B73" s="50" t="str">
        <f t="shared" si="12"/>
        <v>FKA</v>
      </c>
      <c r="C73" s="50" t="str">
        <f t="shared" si="13"/>
        <v>Beckwith</v>
      </c>
      <c r="D73" s="47">
        <f t="shared" ref="D73:U73" si="46">IF(D39="tlx",D$61+1,IF(OR(D39="dnf",D39="dsq",D39="ocs",D39="raf"),D$60+1,IF(D39="dnc",IF($AQ73=D$65,"bye",D$62+1),D39)))</f>
        <v>4</v>
      </c>
      <c r="E73" s="47">
        <f t="shared" si="46"/>
        <v>1</v>
      </c>
      <c r="F73" s="47" t="str">
        <f t="shared" si="46"/>
        <v/>
      </c>
      <c r="G73" s="47">
        <f t="shared" si="46"/>
        <v>1</v>
      </c>
      <c r="H73" s="47">
        <f t="shared" si="46"/>
        <v>4</v>
      </c>
      <c r="I73" s="47">
        <f t="shared" si="46"/>
        <v>1</v>
      </c>
      <c r="J73" s="47">
        <f t="shared" si="46"/>
        <v>6</v>
      </c>
      <c r="K73" s="47" t="str">
        <f t="shared" si="46"/>
        <v/>
      </c>
      <c r="L73" s="47" t="str">
        <f t="shared" si="46"/>
        <v/>
      </c>
      <c r="M73" s="47">
        <f t="shared" si="46"/>
        <v>1</v>
      </c>
      <c r="N73" s="47">
        <f t="shared" si="46"/>
        <v>1</v>
      </c>
      <c r="O73" s="47" t="str">
        <f t="shared" si="46"/>
        <v/>
      </c>
      <c r="P73" s="47">
        <f t="shared" si="46"/>
        <v>5</v>
      </c>
      <c r="Q73" s="47">
        <f t="shared" si="46"/>
        <v>2</v>
      </c>
      <c r="R73" s="47" t="str">
        <f t="shared" si="46"/>
        <v/>
      </c>
      <c r="S73" s="47" t="str">
        <f t="shared" si="46"/>
        <v/>
      </c>
      <c r="T73" s="47" t="str">
        <f t="shared" si="46"/>
        <v/>
      </c>
      <c r="U73" s="47" t="str">
        <f t="shared" si="46"/>
        <v/>
      </c>
      <c r="V73" s="47">
        <f t="shared" si="43"/>
        <v>0</v>
      </c>
      <c r="W73" s="47">
        <f t="shared" si="15"/>
        <v>26</v>
      </c>
      <c r="X73" s="47">
        <f t="shared" si="16"/>
        <v>6</v>
      </c>
      <c r="Y73" s="47">
        <f t="shared" si="17"/>
        <v>20</v>
      </c>
      <c r="Z73" s="48">
        <f t="shared" si="18"/>
        <v>20.00102</v>
      </c>
      <c r="AA73" s="49">
        <f t="shared" si="19"/>
        <v>1</v>
      </c>
      <c r="AB73" s="50" t="str">
        <f t="shared" si="20"/>
        <v>FKA</v>
      </c>
      <c r="AC73" s="85"/>
      <c r="AD73" s="37">
        <f t="shared" si="21"/>
        <v>4</v>
      </c>
      <c r="AE73" s="23">
        <f t="shared" si="22"/>
        <v>0</v>
      </c>
      <c r="AF73" s="24">
        <f t="shared" si="23"/>
        <v>0</v>
      </c>
      <c r="AG73" s="24">
        <f t="shared" si="24"/>
        <v>0</v>
      </c>
      <c r="AH73" s="24">
        <f t="shared" si="25"/>
        <v>0</v>
      </c>
      <c r="AI73" s="24">
        <f t="shared" si="26"/>
        <v>0</v>
      </c>
      <c r="AJ73" s="25">
        <f t="shared" si="27"/>
        <v>0</v>
      </c>
      <c r="AK73" s="23">
        <f t="shared" si="28"/>
        <v>0</v>
      </c>
      <c r="AL73" s="24">
        <f t="shared" si="29"/>
        <v>0</v>
      </c>
      <c r="AM73" s="24">
        <f t="shared" si="30"/>
        <v>0</v>
      </c>
      <c r="AN73" s="24">
        <f t="shared" si="31"/>
        <v>0</v>
      </c>
      <c r="AO73" s="24">
        <f t="shared" si="32"/>
        <v>0</v>
      </c>
      <c r="AP73" s="24">
        <f t="shared" si="33"/>
        <v>0</v>
      </c>
      <c r="AQ73" s="35">
        <f t="shared" si="34"/>
        <v>0</v>
      </c>
      <c r="AR73" s="40">
        <f t="shared" si="35"/>
        <v>5.10211E+16</v>
      </c>
      <c r="AS73" s="37">
        <f t="shared" si="36"/>
        <v>1</v>
      </c>
      <c r="AT73" s="45">
        <f t="shared" si="37"/>
        <v>2</v>
      </c>
      <c r="AU73" s="45">
        <f t="shared" si="38"/>
        <v>5</v>
      </c>
      <c r="AV73" s="46">
        <f t="shared" si="40"/>
        <v>205</v>
      </c>
      <c r="AW73" s="37">
        <f t="shared" si="41"/>
        <v>2</v>
      </c>
    </row>
    <row r="74" spans="1:49">
      <c r="A74" s="49">
        <f t="shared" si="11"/>
        <v>1153</v>
      </c>
      <c r="B74" s="50" t="str">
        <f t="shared" si="12"/>
        <v>More Gostosa</v>
      </c>
      <c r="C74" s="50" t="str">
        <f t="shared" si="13"/>
        <v>Hayes/Kirchhoff</v>
      </c>
      <c r="D74" s="47">
        <f t="shared" ref="D74:U74" si="47">IF(D40="tlx",D$61+1,IF(OR(D40="dnf",D40="dsq",D40="ocs",D40="raf"),D$60+1,IF(D40="dnc",IF($AQ74=D$65,"bye",D$62+1),D40)))</f>
        <v>1</v>
      </c>
      <c r="E74" s="47">
        <f t="shared" si="47"/>
        <v>5</v>
      </c>
      <c r="F74" s="47" t="str">
        <f t="shared" si="47"/>
        <v/>
      </c>
      <c r="G74" s="47">
        <f t="shared" si="47"/>
        <v>2</v>
      </c>
      <c r="H74" s="47">
        <f t="shared" si="47"/>
        <v>5</v>
      </c>
      <c r="I74" s="47">
        <f t="shared" si="47"/>
        <v>2</v>
      </c>
      <c r="J74" s="47">
        <f t="shared" si="47"/>
        <v>5</v>
      </c>
      <c r="K74" s="47" t="str">
        <f t="shared" si="47"/>
        <v/>
      </c>
      <c r="L74" s="47" t="str">
        <f t="shared" si="47"/>
        <v/>
      </c>
      <c r="M74" s="47">
        <f t="shared" si="47"/>
        <v>2</v>
      </c>
      <c r="N74" s="47">
        <f t="shared" si="47"/>
        <v>2</v>
      </c>
      <c r="O74" s="47" t="str">
        <f t="shared" si="47"/>
        <v/>
      </c>
      <c r="P74" s="47">
        <f t="shared" si="47"/>
        <v>2</v>
      </c>
      <c r="Q74" s="47">
        <f t="shared" si="47"/>
        <v>6</v>
      </c>
      <c r="R74" s="47" t="str">
        <f t="shared" si="47"/>
        <v/>
      </c>
      <c r="S74" s="47" t="str">
        <f t="shared" si="47"/>
        <v/>
      </c>
      <c r="T74" s="47" t="str">
        <f t="shared" si="47"/>
        <v/>
      </c>
      <c r="U74" s="47" t="str">
        <f t="shared" si="47"/>
        <v/>
      </c>
      <c r="V74" s="47">
        <f t="shared" si="43"/>
        <v>0</v>
      </c>
      <c r="W74" s="47">
        <f t="shared" si="15"/>
        <v>32</v>
      </c>
      <c r="X74" s="47">
        <f t="shared" si="16"/>
        <v>6</v>
      </c>
      <c r="Y74" s="47">
        <f t="shared" si="17"/>
        <v>26</v>
      </c>
      <c r="Z74" s="48">
        <f t="shared" si="18"/>
        <v>26.003060000000001</v>
      </c>
      <c r="AA74" s="49">
        <f t="shared" si="19"/>
        <v>3</v>
      </c>
      <c r="AB74" s="50" t="str">
        <f t="shared" si="20"/>
        <v>More Gostosa</v>
      </c>
      <c r="AC74" s="85"/>
      <c r="AD74" s="37">
        <f t="shared" si="21"/>
        <v>8</v>
      </c>
      <c r="AE74" s="23">
        <f t="shared" si="22"/>
        <v>0</v>
      </c>
      <c r="AF74" s="24">
        <f t="shared" si="23"/>
        <v>0</v>
      </c>
      <c r="AG74" s="24">
        <f t="shared" si="24"/>
        <v>0</v>
      </c>
      <c r="AH74" s="24">
        <f t="shared" si="25"/>
        <v>0</v>
      </c>
      <c r="AI74" s="24">
        <f t="shared" si="26"/>
        <v>0</v>
      </c>
      <c r="AJ74" s="25">
        <f t="shared" si="27"/>
        <v>0</v>
      </c>
      <c r="AK74" s="23">
        <f t="shared" si="28"/>
        <v>0</v>
      </c>
      <c r="AL74" s="24">
        <f t="shared" si="29"/>
        <v>0</v>
      </c>
      <c r="AM74" s="24">
        <f t="shared" si="30"/>
        <v>0</v>
      </c>
      <c r="AN74" s="24">
        <f t="shared" si="31"/>
        <v>0</v>
      </c>
      <c r="AO74" s="24">
        <f t="shared" si="32"/>
        <v>0</v>
      </c>
      <c r="AP74" s="24">
        <f t="shared" si="33"/>
        <v>0</v>
      </c>
      <c r="AQ74" s="35">
        <f t="shared" si="34"/>
        <v>0</v>
      </c>
      <c r="AR74" s="40">
        <f t="shared" si="35"/>
        <v>1.50031E+16</v>
      </c>
      <c r="AS74" s="37">
        <f t="shared" si="36"/>
        <v>3</v>
      </c>
      <c r="AT74" s="45">
        <f t="shared" si="37"/>
        <v>6</v>
      </c>
      <c r="AU74" s="45">
        <f t="shared" si="38"/>
        <v>2</v>
      </c>
      <c r="AV74" s="46">
        <f t="shared" si="40"/>
        <v>602</v>
      </c>
      <c r="AW74" s="37">
        <f t="shared" si="41"/>
        <v>6</v>
      </c>
    </row>
    <row r="75" spans="1:49">
      <c r="A75" s="49">
        <f t="shared" si="11"/>
        <v>175</v>
      </c>
      <c r="B75" s="50" t="str">
        <f t="shared" si="12"/>
        <v>Over the Edge</v>
      </c>
      <c r="C75" s="50" t="str">
        <f t="shared" si="13"/>
        <v>Scott</v>
      </c>
      <c r="D75" s="47">
        <f t="shared" ref="D75:U75" si="48">IF(D41="tlx",D$61+1,IF(OR(D41="dnf",D41="dsq",D41="ocs",D41="raf"),D$60+1,IF(D41="dnc",IF($AQ75=D$65,"bye",D$62+1),D41)))</f>
        <v>6</v>
      </c>
      <c r="E75" s="47">
        <f t="shared" si="48"/>
        <v>8</v>
      </c>
      <c r="F75" s="47" t="str">
        <f t="shared" si="48"/>
        <v/>
      </c>
      <c r="G75" s="47" t="str">
        <f t="shared" si="48"/>
        <v>bye</v>
      </c>
      <c r="H75" s="47" t="str">
        <f t="shared" si="48"/>
        <v>bye</v>
      </c>
      <c r="I75" s="47" t="str">
        <f t="shared" si="48"/>
        <v>bye</v>
      </c>
      <c r="J75" s="47">
        <f t="shared" si="48"/>
        <v>4</v>
      </c>
      <c r="K75" s="47" t="str">
        <f t="shared" si="48"/>
        <v/>
      </c>
      <c r="L75" s="47" t="str">
        <f t="shared" si="48"/>
        <v/>
      </c>
      <c r="M75" s="47">
        <f t="shared" si="48"/>
        <v>5</v>
      </c>
      <c r="N75" s="47">
        <f t="shared" si="48"/>
        <v>5</v>
      </c>
      <c r="O75" s="47" t="str">
        <f t="shared" si="48"/>
        <v/>
      </c>
      <c r="P75" s="47">
        <f t="shared" si="48"/>
        <v>8</v>
      </c>
      <c r="Q75" s="47">
        <f t="shared" si="48"/>
        <v>7</v>
      </c>
      <c r="R75" s="47" t="str">
        <f t="shared" si="48"/>
        <v/>
      </c>
      <c r="S75" s="47" t="str">
        <f t="shared" si="48"/>
        <v/>
      </c>
      <c r="T75" s="47" t="str">
        <f t="shared" si="48"/>
        <v/>
      </c>
      <c r="U75" s="47" t="str">
        <f t="shared" si="48"/>
        <v/>
      </c>
      <c r="V75" s="47">
        <f t="shared" si="43"/>
        <v>3</v>
      </c>
      <c r="W75" s="47">
        <f t="shared" si="15"/>
        <v>43</v>
      </c>
      <c r="X75" s="47">
        <f t="shared" si="16"/>
        <v>8</v>
      </c>
      <c r="Y75" s="47">
        <f t="shared" si="17"/>
        <v>35</v>
      </c>
      <c r="Z75" s="48">
        <f t="shared" si="18"/>
        <v>52.507069999999999</v>
      </c>
      <c r="AA75" s="49">
        <f t="shared" si="19"/>
        <v>7</v>
      </c>
      <c r="AB75" s="50" t="str">
        <f t="shared" si="20"/>
        <v>Over the Edge</v>
      </c>
      <c r="AC75" s="85"/>
      <c r="AD75" s="37">
        <f t="shared" si="21"/>
        <v>1</v>
      </c>
      <c r="AE75" s="23">
        <f t="shared" si="22"/>
        <v>0</v>
      </c>
      <c r="AF75" s="24">
        <f t="shared" si="23"/>
        <v>21</v>
      </c>
      <c r="AG75" s="24">
        <f t="shared" si="24"/>
        <v>0</v>
      </c>
      <c r="AH75" s="24">
        <f t="shared" si="25"/>
        <v>5</v>
      </c>
      <c r="AI75" s="24">
        <f t="shared" si="26"/>
        <v>0</v>
      </c>
      <c r="AJ75" s="25">
        <f t="shared" si="27"/>
        <v>0</v>
      </c>
      <c r="AK75" s="23">
        <f t="shared" si="28"/>
        <v>0</v>
      </c>
      <c r="AL75" s="24">
        <f t="shared" si="29"/>
        <v>3</v>
      </c>
      <c r="AM75" s="24">
        <f t="shared" si="30"/>
        <v>0</v>
      </c>
      <c r="AN75" s="24">
        <f t="shared" si="31"/>
        <v>1</v>
      </c>
      <c r="AO75" s="24">
        <f t="shared" si="32"/>
        <v>0</v>
      </c>
      <c r="AP75" s="24">
        <f t="shared" si="33"/>
        <v>0</v>
      </c>
      <c r="AQ75" s="35">
        <f t="shared" si="34"/>
        <v>2</v>
      </c>
      <c r="AR75" s="40">
        <f t="shared" si="35"/>
        <v>12112000000000</v>
      </c>
      <c r="AS75" s="37">
        <f t="shared" si="36"/>
        <v>7</v>
      </c>
      <c r="AT75" s="45">
        <f t="shared" si="37"/>
        <v>7</v>
      </c>
      <c r="AU75" s="45">
        <f t="shared" si="38"/>
        <v>8</v>
      </c>
      <c r="AV75" s="46">
        <f t="shared" si="40"/>
        <v>708</v>
      </c>
      <c r="AW75" s="37">
        <f t="shared" si="41"/>
        <v>7</v>
      </c>
    </row>
    <row r="76" spans="1:49">
      <c r="A76" s="49" t="str">
        <f t="shared" si="11"/>
        <v/>
      </c>
      <c r="B76" s="50" t="str">
        <f t="shared" si="12"/>
        <v/>
      </c>
      <c r="C76" s="50" t="str">
        <f t="shared" si="13"/>
        <v/>
      </c>
      <c r="D76" s="47" t="str">
        <f t="shared" ref="D76:U76" si="49">IF(D42="tlx",D$61+1,IF(OR(D42="dnf",D42="dsq",D42="ocs",D42="raf"),D$60+1,IF(D42="dnc",IF($AQ76=D$65,"bye",D$62+1),D42)))</f>
        <v/>
      </c>
      <c r="E76" s="47" t="str">
        <f t="shared" si="49"/>
        <v/>
      </c>
      <c r="F76" s="47" t="str">
        <f t="shared" si="49"/>
        <v/>
      </c>
      <c r="G76" s="47" t="str">
        <f t="shared" si="49"/>
        <v/>
      </c>
      <c r="H76" s="47" t="str">
        <f t="shared" si="49"/>
        <v/>
      </c>
      <c r="I76" s="47" t="str">
        <f t="shared" si="49"/>
        <v/>
      </c>
      <c r="J76" s="47" t="str">
        <f t="shared" si="49"/>
        <v/>
      </c>
      <c r="K76" s="47" t="str">
        <f t="shared" si="49"/>
        <v/>
      </c>
      <c r="L76" s="47" t="str">
        <f t="shared" si="49"/>
        <v/>
      </c>
      <c r="M76" s="47" t="str">
        <f t="shared" si="49"/>
        <v/>
      </c>
      <c r="N76" s="47" t="str">
        <f t="shared" si="49"/>
        <v/>
      </c>
      <c r="O76" s="47" t="str">
        <f t="shared" si="49"/>
        <v/>
      </c>
      <c r="P76" s="47" t="str">
        <f t="shared" si="49"/>
        <v/>
      </c>
      <c r="Q76" s="47" t="str">
        <f t="shared" si="49"/>
        <v/>
      </c>
      <c r="R76" s="47" t="str">
        <f t="shared" si="49"/>
        <v/>
      </c>
      <c r="S76" s="47" t="str">
        <f t="shared" si="49"/>
        <v/>
      </c>
      <c r="T76" s="47" t="str">
        <f t="shared" si="49"/>
        <v/>
      </c>
      <c r="U76" s="47" t="str">
        <f t="shared" si="49"/>
        <v/>
      </c>
      <c r="V76" s="47">
        <f t="shared" si="43"/>
        <v>0</v>
      </c>
      <c r="W76" s="47" t="str">
        <f t="shared" si="15"/>
        <v/>
      </c>
      <c r="X76" s="47" t="e">
        <f t="shared" si="16"/>
        <v>#NUM!</v>
      </c>
      <c r="Y76" s="47">
        <f t="shared" si="17"/>
        <v>0</v>
      </c>
      <c r="Z76" s="48">
        <f t="shared" si="18"/>
        <v>0</v>
      </c>
      <c r="AA76" s="49" t="str">
        <f t="shared" si="19"/>
        <v/>
      </c>
      <c r="AB76" s="50" t="str">
        <f t="shared" si="20"/>
        <v/>
      </c>
      <c r="AC76" s="85"/>
      <c r="AD76" s="37">
        <f t="shared" si="21"/>
        <v>0</v>
      </c>
      <c r="AE76" s="23">
        <f t="shared" si="22"/>
        <v>0</v>
      </c>
      <c r="AF76" s="24">
        <f t="shared" si="23"/>
        <v>0</v>
      </c>
      <c r="AG76" s="24">
        <f t="shared" si="24"/>
        <v>0</v>
      </c>
      <c r="AH76" s="24">
        <f t="shared" si="25"/>
        <v>0</v>
      </c>
      <c r="AI76" s="24">
        <f t="shared" si="26"/>
        <v>0</v>
      </c>
      <c r="AJ76" s="25">
        <f t="shared" si="27"/>
        <v>0</v>
      </c>
      <c r="AK76" s="23">
        <f t="shared" si="28"/>
        <v>0</v>
      </c>
      <c r="AL76" s="24">
        <f t="shared" si="29"/>
        <v>0</v>
      </c>
      <c r="AM76" s="24">
        <f t="shared" si="30"/>
        <v>0</v>
      </c>
      <c r="AN76" s="24">
        <f t="shared" si="31"/>
        <v>0</v>
      </c>
      <c r="AO76" s="24">
        <f t="shared" si="32"/>
        <v>0</v>
      </c>
      <c r="AP76" s="24">
        <f t="shared" si="33"/>
        <v>0</v>
      </c>
      <c r="AQ76" s="35">
        <f t="shared" si="34"/>
        <v>0</v>
      </c>
      <c r="AR76" s="40">
        <f t="shared" si="35"/>
        <v>0</v>
      </c>
      <c r="AS76" s="37">
        <f t="shared" si="36"/>
        <v>0</v>
      </c>
      <c r="AT76" s="45" t="str">
        <f t="shared" si="37"/>
        <v/>
      </c>
      <c r="AU76" s="45" t="str">
        <f t="shared" si="38"/>
        <v/>
      </c>
      <c r="AV76" s="46">
        <f t="shared" si="40"/>
        <v>0</v>
      </c>
      <c r="AW76" s="37">
        <f t="shared" si="41"/>
        <v>-16</v>
      </c>
    </row>
    <row r="77" spans="1:49">
      <c r="A77" s="49" t="str">
        <f t="shared" si="11"/>
        <v/>
      </c>
      <c r="B77" s="50" t="str">
        <f t="shared" si="12"/>
        <v/>
      </c>
      <c r="C77" s="50" t="str">
        <f t="shared" si="13"/>
        <v/>
      </c>
      <c r="D77" s="47" t="str">
        <f t="shared" ref="D77:U77" si="50">IF(D43="tlx",D$61+1,IF(OR(D43="dnf",D43="dsq",D43="ocs",D43="raf"),D$60+1,IF(D43="dnc",IF($AQ77=D$65,"bye",D$62+1),D43)))</f>
        <v/>
      </c>
      <c r="E77" s="47" t="str">
        <f t="shared" si="50"/>
        <v/>
      </c>
      <c r="F77" s="47" t="str">
        <f t="shared" si="50"/>
        <v/>
      </c>
      <c r="G77" s="47" t="str">
        <f t="shared" si="50"/>
        <v/>
      </c>
      <c r="H77" s="47" t="str">
        <f t="shared" si="50"/>
        <v/>
      </c>
      <c r="I77" s="47" t="str">
        <f t="shared" si="50"/>
        <v/>
      </c>
      <c r="J77" s="47" t="str">
        <f t="shared" si="50"/>
        <v/>
      </c>
      <c r="K77" s="47" t="str">
        <f t="shared" si="50"/>
        <v/>
      </c>
      <c r="L77" s="47" t="str">
        <f t="shared" si="50"/>
        <v/>
      </c>
      <c r="M77" s="47" t="str">
        <f t="shared" si="50"/>
        <v/>
      </c>
      <c r="N77" s="47" t="str">
        <f t="shared" si="50"/>
        <v/>
      </c>
      <c r="O77" s="47" t="str">
        <f t="shared" si="50"/>
        <v/>
      </c>
      <c r="P77" s="47" t="str">
        <f t="shared" si="50"/>
        <v/>
      </c>
      <c r="Q77" s="47" t="str">
        <f t="shared" si="50"/>
        <v/>
      </c>
      <c r="R77" s="47" t="str">
        <f t="shared" si="50"/>
        <v/>
      </c>
      <c r="S77" s="47" t="str">
        <f t="shared" si="50"/>
        <v/>
      </c>
      <c r="T77" s="47" t="str">
        <f t="shared" si="50"/>
        <v/>
      </c>
      <c r="U77" s="47" t="str">
        <f t="shared" si="50"/>
        <v/>
      </c>
      <c r="V77" s="47">
        <f t="shared" si="43"/>
        <v>0</v>
      </c>
      <c r="W77" s="47" t="str">
        <f t="shared" si="15"/>
        <v/>
      </c>
      <c r="X77" s="47" t="e">
        <f t="shared" si="16"/>
        <v>#NUM!</v>
      </c>
      <c r="Y77" s="47">
        <f t="shared" si="17"/>
        <v>0</v>
      </c>
      <c r="Z77" s="48">
        <f t="shared" si="18"/>
        <v>0</v>
      </c>
      <c r="AA77" s="49" t="str">
        <f t="shared" si="19"/>
        <v/>
      </c>
      <c r="AB77" s="50" t="str">
        <f t="shared" si="20"/>
        <v/>
      </c>
      <c r="AC77" s="85"/>
      <c r="AD77" s="37">
        <f t="shared" si="21"/>
        <v>0</v>
      </c>
      <c r="AE77" s="23">
        <f t="shared" si="22"/>
        <v>0</v>
      </c>
      <c r="AF77" s="24">
        <f t="shared" si="23"/>
        <v>0</v>
      </c>
      <c r="AG77" s="24">
        <f t="shared" si="24"/>
        <v>0</v>
      </c>
      <c r="AH77" s="24">
        <f t="shared" si="25"/>
        <v>0</v>
      </c>
      <c r="AI77" s="24">
        <f t="shared" si="26"/>
        <v>0</v>
      </c>
      <c r="AJ77" s="25">
        <f t="shared" si="27"/>
        <v>0</v>
      </c>
      <c r="AK77" s="23">
        <f t="shared" si="28"/>
        <v>0</v>
      </c>
      <c r="AL77" s="24">
        <f t="shared" si="29"/>
        <v>0</v>
      </c>
      <c r="AM77" s="24">
        <f t="shared" si="30"/>
        <v>0</v>
      </c>
      <c r="AN77" s="24">
        <f t="shared" si="31"/>
        <v>0</v>
      </c>
      <c r="AO77" s="24">
        <f t="shared" si="32"/>
        <v>0</v>
      </c>
      <c r="AP77" s="24">
        <f t="shared" si="33"/>
        <v>0</v>
      </c>
      <c r="AQ77" s="35">
        <f t="shared" si="34"/>
        <v>0</v>
      </c>
      <c r="AR77" s="40">
        <f t="shared" si="35"/>
        <v>0</v>
      </c>
      <c r="AS77" s="37">
        <f t="shared" si="36"/>
        <v>0</v>
      </c>
      <c r="AT77" s="45" t="str">
        <f t="shared" si="37"/>
        <v/>
      </c>
      <c r="AU77" s="45" t="str">
        <f t="shared" si="38"/>
        <v/>
      </c>
      <c r="AV77" s="46">
        <f t="shared" si="40"/>
        <v>0</v>
      </c>
      <c r="AW77" s="37">
        <f t="shared" si="41"/>
        <v>-16</v>
      </c>
    </row>
    <row r="78" spans="1:49">
      <c r="A78" s="49" t="str">
        <f t="shared" si="11"/>
        <v/>
      </c>
      <c r="B78" s="50" t="str">
        <f t="shared" si="12"/>
        <v/>
      </c>
      <c r="C78" s="50" t="str">
        <f t="shared" si="13"/>
        <v/>
      </c>
      <c r="D78" s="47" t="str">
        <f t="shared" ref="D78:U78" si="51">IF(D44="tlx",D$61+1,IF(OR(D44="dnf",D44="dsq",D44="ocs",D44="raf"),D$60+1,IF(D44="dnc",IF($AQ78=D$65,"bye",D$62+1),D44)))</f>
        <v/>
      </c>
      <c r="E78" s="47" t="str">
        <f t="shared" si="51"/>
        <v/>
      </c>
      <c r="F78" s="47" t="str">
        <f t="shared" si="51"/>
        <v/>
      </c>
      <c r="G78" s="47" t="str">
        <f t="shared" si="51"/>
        <v/>
      </c>
      <c r="H78" s="47" t="str">
        <f t="shared" si="51"/>
        <v/>
      </c>
      <c r="I78" s="47" t="str">
        <f t="shared" si="51"/>
        <v/>
      </c>
      <c r="J78" s="47" t="str">
        <f t="shared" si="51"/>
        <v/>
      </c>
      <c r="K78" s="47" t="str">
        <f t="shared" si="51"/>
        <v/>
      </c>
      <c r="L78" s="47" t="str">
        <f t="shared" si="51"/>
        <v/>
      </c>
      <c r="M78" s="47" t="str">
        <f t="shared" si="51"/>
        <v/>
      </c>
      <c r="N78" s="47" t="str">
        <f t="shared" si="51"/>
        <v/>
      </c>
      <c r="O78" s="47" t="str">
        <f t="shared" si="51"/>
        <v/>
      </c>
      <c r="P78" s="47" t="str">
        <f t="shared" si="51"/>
        <v/>
      </c>
      <c r="Q78" s="47" t="str">
        <f t="shared" si="51"/>
        <v/>
      </c>
      <c r="R78" s="47" t="str">
        <f t="shared" si="51"/>
        <v/>
      </c>
      <c r="S78" s="47" t="str">
        <f t="shared" si="51"/>
        <v/>
      </c>
      <c r="T78" s="47" t="str">
        <f t="shared" si="51"/>
        <v/>
      </c>
      <c r="U78" s="47" t="str">
        <f t="shared" si="51"/>
        <v/>
      </c>
      <c r="V78" s="47">
        <f t="shared" si="43"/>
        <v>0</v>
      </c>
      <c r="W78" s="47" t="str">
        <f t="shared" si="15"/>
        <v/>
      </c>
      <c r="X78" s="47" t="e">
        <f t="shared" si="16"/>
        <v>#NUM!</v>
      </c>
      <c r="Y78" s="47">
        <f t="shared" si="17"/>
        <v>0</v>
      </c>
      <c r="Z78" s="48">
        <f t="shared" si="18"/>
        <v>0</v>
      </c>
      <c r="AA78" s="49" t="str">
        <f t="shared" si="19"/>
        <v/>
      </c>
      <c r="AB78" s="50" t="str">
        <f t="shared" si="20"/>
        <v/>
      </c>
      <c r="AC78" s="85"/>
      <c r="AD78" s="37">
        <f t="shared" si="21"/>
        <v>0</v>
      </c>
      <c r="AE78" s="23">
        <f t="shared" si="22"/>
        <v>0</v>
      </c>
      <c r="AF78" s="24">
        <f t="shared" si="23"/>
        <v>0</v>
      </c>
      <c r="AG78" s="24">
        <f t="shared" si="24"/>
        <v>0</v>
      </c>
      <c r="AH78" s="24">
        <f t="shared" si="25"/>
        <v>0</v>
      </c>
      <c r="AI78" s="24">
        <f t="shared" si="26"/>
        <v>0</v>
      </c>
      <c r="AJ78" s="25">
        <f t="shared" si="27"/>
        <v>0</v>
      </c>
      <c r="AK78" s="23">
        <f t="shared" si="28"/>
        <v>0</v>
      </c>
      <c r="AL78" s="24">
        <f t="shared" si="29"/>
        <v>0</v>
      </c>
      <c r="AM78" s="24">
        <f t="shared" si="30"/>
        <v>0</v>
      </c>
      <c r="AN78" s="24">
        <f t="shared" si="31"/>
        <v>0</v>
      </c>
      <c r="AO78" s="24">
        <f t="shared" si="32"/>
        <v>0</v>
      </c>
      <c r="AP78" s="24">
        <f t="shared" si="33"/>
        <v>0</v>
      </c>
      <c r="AQ78" s="35">
        <f t="shared" si="34"/>
        <v>0</v>
      </c>
      <c r="AR78" s="40">
        <f t="shared" si="35"/>
        <v>0</v>
      </c>
      <c r="AS78" s="37">
        <f t="shared" si="36"/>
        <v>0</v>
      </c>
      <c r="AT78" s="45" t="str">
        <f t="shared" si="37"/>
        <v/>
      </c>
      <c r="AU78" s="45" t="str">
        <f t="shared" si="38"/>
        <v/>
      </c>
      <c r="AV78" s="46">
        <f t="shared" si="40"/>
        <v>0</v>
      </c>
      <c r="AW78" s="37">
        <f t="shared" si="41"/>
        <v>-16</v>
      </c>
    </row>
    <row r="79" spans="1:49">
      <c r="A79" s="49" t="str">
        <f t="shared" si="11"/>
        <v/>
      </c>
      <c r="B79" s="50" t="str">
        <f t="shared" si="12"/>
        <v/>
      </c>
      <c r="C79" s="50" t="str">
        <f t="shared" si="13"/>
        <v/>
      </c>
      <c r="D79" s="47" t="str">
        <f t="shared" ref="D79:U79" si="52">IF(D45="tlx",D$61+1,IF(OR(D45="dnf",D45="dsq",D45="ocs",D45="raf"),D$60+1,IF(D45="dnc",IF($AQ79=D$65,"bye",D$62+1),D45)))</f>
        <v/>
      </c>
      <c r="E79" s="47" t="str">
        <f t="shared" si="52"/>
        <v/>
      </c>
      <c r="F79" s="47" t="str">
        <f t="shared" si="52"/>
        <v/>
      </c>
      <c r="G79" s="47" t="str">
        <f t="shared" si="52"/>
        <v/>
      </c>
      <c r="H79" s="47" t="str">
        <f t="shared" si="52"/>
        <v/>
      </c>
      <c r="I79" s="47" t="str">
        <f t="shared" si="52"/>
        <v/>
      </c>
      <c r="J79" s="47" t="str">
        <f t="shared" si="52"/>
        <v/>
      </c>
      <c r="K79" s="47" t="str">
        <f t="shared" si="52"/>
        <v/>
      </c>
      <c r="L79" s="47" t="str">
        <f t="shared" si="52"/>
        <v/>
      </c>
      <c r="M79" s="47" t="str">
        <f t="shared" si="52"/>
        <v/>
      </c>
      <c r="N79" s="47" t="str">
        <f t="shared" si="52"/>
        <v/>
      </c>
      <c r="O79" s="47" t="str">
        <f t="shared" si="52"/>
        <v/>
      </c>
      <c r="P79" s="47" t="str">
        <f t="shared" si="52"/>
        <v/>
      </c>
      <c r="Q79" s="47" t="str">
        <f t="shared" si="52"/>
        <v/>
      </c>
      <c r="R79" s="47" t="str">
        <f t="shared" si="52"/>
        <v/>
      </c>
      <c r="S79" s="47" t="str">
        <f t="shared" si="52"/>
        <v/>
      </c>
      <c r="T79" s="47" t="str">
        <f t="shared" si="52"/>
        <v/>
      </c>
      <c r="U79" s="47" t="str">
        <f t="shared" si="52"/>
        <v/>
      </c>
      <c r="V79" s="47">
        <f t="shared" si="43"/>
        <v>0</v>
      </c>
      <c r="W79" s="47" t="str">
        <f t="shared" si="15"/>
        <v/>
      </c>
      <c r="X79" s="47" t="e">
        <f t="shared" si="16"/>
        <v>#NUM!</v>
      </c>
      <c r="Y79" s="47">
        <f t="shared" si="17"/>
        <v>0</v>
      </c>
      <c r="Z79" s="48">
        <f t="shared" si="18"/>
        <v>0</v>
      </c>
      <c r="AA79" s="49" t="str">
        <f t="shared" si="19"/>
        <v/>
      </c>
      <c r="AB79" s="50" t="str">
        <f t="shared" si="20"/>
        <v/>
      </c>
      <c r="AC79" s="85"/>
      <c r="AD79" s="37">
        <f t="shared" si="21"/>
        <v>0</v>
      </c>
      <c r="AE79" s="23">
        <f t="shared" si="22"/>
        <v>0</v>
      </c>
      <c r="AF79" s="24">
        <f t="shared" si="23"/>
        <v>0</v>
      </c>
      <c r="AG79" s="24">
        <f t="shared" si="24"/>
        <v>0</v>
      </c>
      <c r="AH79" s="24">
        <f t="shared" si="25"/>
        <v>0</v>
      </c>
      <c r="AI79" s="24">
        <f t="shared" si="26"/>
        <v>0</v>
      </c>
      <c r="AJ79" s="25">
        <f t="shared" si="27"/>
        <v>0</v>
      </c>
      <c r="AK79" s="23">
        <f t="shared" si="28"/>
        <v>0</v>
      </c>
      <c r="AL79" s="24">
        <f t="shared" si="29"/>
        <v>0</v>
      </c>
      <c r="AM79" s="24">
        <f t="shared" si="30"/>
        <v>0</v>
      </c>
      <c r="AN79" s="24">
        <f t="shared" si="31"/>
        <v>0</v>
      </c>
      <c r="AO79" s="24">
        <f t="shared" si="32"/>
        <v>0</v>
      </c>
      <c r="AP79" s="24">
        <f t="shared" si="33"/>
        <v>0</v>
      </c>
      <c r="AQ79" s="35">
        <f t="shared" si="34"/>
        <v>0</v>
      </c>
      <c r="AR79" s="40">
        <f t="shared" si="35"/>
        <v>0</v>
      </c>
      <c r="AS79" s="37">
        <f t="shared" si="36"/>
        <v>0</v>
      </c>
      <c r="AT79" s="45" t="str">
        <f t="shared" si="37"/>
        <v/>
      </c>
      <c r="AU79" s="45" t="str">
        <f t="shared" si="38"/>
        <v/>
      </c>
      <c r="AV79" s="46">
        <f t="shared" si="40"/>
        <v>0</v>
      </c>
      <c r="AW79" s="37">
        <f t="shared" si="41"/>
        <v>-16</v>
      </c>
    </row>
    <row r="80" spans="1:49">
      <c r="A80" s="49" t="str">
        <f t="shared" si="11"/>
        <v/>
      </c>
      <c r="B80" s="50" t="str">
        <f t="shared" si="12"/>
        <v/>
      </c>
      <c r="C80" s="50" t="str">
        <f t="shared" si="13"/>
        <v/>
      </c>
      <c r="D80" s="47" t="str">
        <f t="shared" ref="D80:U80" si="53">IF(D46="tlx",D$61+1,IF(OR(D46="dnf",D46="dsq",D46="ocs",D46="raf"),D$60+1,IF(D46="dnc",IF($AQ80=D$65,"bye",D$62+1),D46)))</f>
        <v/>
      </c>
      <c r="E80" s="47" t="str">
        <f t="shared" si="53"/>
        <v/>
      </c>
      <c r="F80" s="47" t="str">
        <f t="shared" si="53"/>
        <v/>
      </c>
      <c r="G80" s="47" t="str">
        <f t="shared" si="53"/>
        <v/>
      </c>
      <c r="H80" s="47" t="str">
        <f t="shared" si="53"/>
        <v/>
      </c>
      <c r="I80" s="47" t="str">
        <f t="shared" si="53"/>
        <v/>
      </c>
      <c r="J80" s="47" t="str">
        <f t="shared" si="53"/>
        <v/>
      </c>
      <c r="K80" s="47" t="str">
        <f t="shared" si="53"/>
        <v/>
      </c>
      <c r="L80" s="47" t="str">
        <f t="shared" si="53"/>
        <v/>
      </c>
      <c r="M80" s="47" t="str">
        <f t="shared" si="53"/>
        <v/>
      </c>
      <c r="N80" s="47" t="str">
        <f t="shared" si="53"/>
        <v/>
      </c>
      <c r="O80" s="47" t="str">
        <f t="shared" si="53"/>
        <v/>
      </c>
      <c r="P80" s="47" t="str">
        <f t="shared" si="53"/>
        <v/>
      </c>
      <c r="Q80" s="47" t="str">
        <f t="shared" si="53"/>
        <v/>
      </c>
      <c r="R80" s="47" t="str">
        <f t="shared" si="53"/>
        <v/>
      </c>
      <c r="S80" s="47" t="str">
        <f t="shared" si="53"/>
        <v/>
      </c>
      <c r="T80" s="47" t="str">
        <f t="shared" si="53"/>
        <v/>
      </c>
      <c r="U80" s="47" t="str">
        <f t="shared" si="53"/>
        <v/>
      </c>
      <c r="V80" s="47">
        <f t="shared" si="43"/>
        <v>0</v>
      </c>
      <c r="W80" s="47" t="str">
        <f t="shared" si="15"/>
        <v/>
      </c>
      <c r="X80" s="47" t="e">
        <f t="shared" si="16"/>
        <v>#NUM!</v>
      </c>
      <c r="Y80" s="47">
        <f t="shared" si="17"/>
        <v>0</v>
      </c>
      <c r="Z80" s="48">
        <f t="shared" si="18"/>
        <v>0</v>
      </c>
      <c r="AA80" s="49" t="str">
        <f t="shared" si="19"/>
        <v/>
      </c>
      <c r="AB80" s="50" t="str">
        <f t="shared" si="20"/>
        <v/>
      </c>
      <c r="AC80" s="85"/>
      <c r="AD80" s="37">
        <f t="shared" si="21"/>
        <v>0</v>
      </c>
      <c r="AE80" s="23">
        <f t="shared" si="22"/>
        <v>0</v>
      </c>
      <c r="AF80" s="24">
        <f t="shared" si="23"/>
        <v>0</v>
      </c>
      <c r="AG80" s="24">
        <f t="shared" si="24"/>
        <v>0</v>
      </c>
      <c r="AH80" s="24">
        <f t="shared" si="25"/>
        <v>0</v>
      </c>
      <c r="AI80" s="24">
        <f t="shared" si="26"/>
        <v>0</v>
      </c>
      <c r="AJ80" s="25">
        <f t="shared" si="27"/>
        <v>0</v>
      </c>
      <c r="AK80" s="23">
        <f t="shared" si="28"/>
        <v>0</v>
      </c>
      <c r="AL80" s="24">
        <f t="shared" si="29"/>
        <v>0</v>
      </c>
      <c r="AM80" s="24">
        <f t="shared" si="30"/>
        <v>0</v>
      </c>
      <c r="AN80" s="24">
        <f t="shared" si="31"/>
        <v>0</v>
      </c>
      <c r="AO80" s="24">
        <f t="shared" si="32"/>
        <v>0</v>
      </c>
      <c r="AP80" s="24">
        <f t="shared" si="33"/>
        <v>0</v>
      </c>
      <c r="AQ80" s="35">
        <f t="shared" si="34"/>
        <v>0</v>
      </c>
      <c r="AR80" s="40">
        <f t="shared" si="35"/>
        <v>0</v>
      </c>
      <c r="AS80" s="37">
        <f t="shared" si="36"/>
        <v>0</v>
      </c>
      <c r="AT80" s="45" t="str">
        <f t="shared" si="37"/>
        <v/>
      </c>
      <c r="AU80" s="45" t="str">
        <f t="shared" si="38"/>
        <v/>
      </c>
      <c r="AV80" s="46">
        <f t="shared" si="40"/>
        <v>0</v>
      </c>
      <c r="AW80" s="37">
        <f t="shared" si="41"/>
        <v>-16</v>
      </c>
    </row>
    <row r="81" spans="1:49">
      <c r="A81" s="49" t="str">
        <f t="shared" si="11"/>
        <v/>
      </c>
      <c r="B81" s="50" t="str">
        <f t="shared" si="12"/>
        <v/>
      </c>
      <c r="C81" s="50" t="str">
        <f t="shared" si="13"/>
        <v/>
      </c>
      <c r="D81" s="47" t="str">
        <f t="shared" ref="D81:U81" si="54">IF(D47="tlx",D$61+1,IF(OR(D47="dnf",D47="dsq",D47="ocs",D47="raf"),D$60+1,IF(D47="dnc",IF($AQ81=D$65,"bye",D$62+1),D47)))</f>
        <v/>
      </c>
      <c r="E81" s="47" t="str">
        <f t="shared" si="54"/>
        <v/>
      </c>
      <c r="F81" s="47" t="str">
        <f t="shared" si="54"/>
        <v/>
      </c>
      <c r="G81" s="47" t="str">
        <f t="shared" si="54"/>
        <v/>
      </c>
      <c r="H81" s="47" t="str">
        <f t="shared" si="54"/>
        <v/>
      </c>
      <c r="I81" s="47" t="str">
        <f t="shared" si="54"/>
        <v/>
      </c>
      <c r="J81" s="47" t="str">
        <f t="shared" si="54"/>
        <v/>
      </c>
      <c r="K81" s="47" t="str">
        <f t="shared" si="54"/>
        <v/>
      </c>
      <c r="L81" s="47" t="str">
        <f t="shared" si="54"/>
        <v/>
      </c>
      <c r="M81" s="47" t="str">
        <f t="shared" si="54"/>
        <v/>
      </c>
      <c r="N81" s="47" t="str">
        <f t="shared" si="54"/>
        <v/>
      </c>
      <c r="O81" s="47" t="str">
        <f t="shared" si="54"/>
        <v/>
      </c>
      <c r="P81" s="47" t="str">
        <f t="shared" si="54"/>
        <v/>
      </c>
      <c r="Q81" s="47" t="str">
        <f t="shared" si="54"/>
        <v/>
      </c>
      <c r="R81" s="47" t="str">
        <f t="shared" si="54"/>
        <v/>
      </c>
      <c r="S81" s="47" t="str">
        <f t="shared" si="54"/>
        <v/>
      </c>
      <c r="T81" s="47" t="str">
        <f t="shared" si="54"/>
        <v/>
      </c>
      <c r="U81" s="47" t="str">
        <f t="shared" si="54"/>
        <v/>
      </c>
      <c r="V81" s="47">
        <f t="shared" si="43"/>
        <v>0</v>
      </c>
      <c r="W81" s="47" t="str">
        <f t="shared" si="15"/>
        <v/>
      </c>
      <c r="X81" s="47" t="e">
        <f t="shared" si="16"/>
        <v>#NUM!</v>
      </c>
      <c r="Y81" s="47">
        <f t="shared" si="17"/>
        <v>0</v>
      </c>
      <c r="Z81" s="48">
        <f t="shared" si="18"/>
        <v>0</v>
      </c>
      <c r="AA81" s="49" t="str">
        <f t="shared" si="19"/>
        <v/>
      </c>
      <c r="AB81" s="50" t="str">
        <f t="shared" si="20"/>
        <v/>
      </c>
      <c r="AC81" s="85"/>
      <c r="AD81" s="37">
        <f t="shared" si="21"/>
        <v>0</v>
      </c>
      <c r="AE81" s="23">
        <f t="shared" si="22"/>
        <v>0</v>
      </c>
      <c r="AF81" s="24">
        <f t="shared" si="23"/>
        <v>0</v>
      </c>
      <c r="AG81" s="24">
        <f t="shared" si="24"/>
        <v>0</v>
      </c>
      <c r="AH81" s="24">
        <f t="shared" si="25"/>
        <v>0</v>
      </c>
      <c r="AI81" s="24">
        <f t="shared" si="26"/>
        <v>0</v>
      </c>
      <c r="AJ81" s="25">
        <f t="shared" si="27"/>
        <v>0</v>
      </c>
      <c r="AK81" s="23">
        <f t="shared" si="28"/>
        <v>0</v>
      </c>
      <c r="AL81" s="24">
        <f t="shared" si="29"/>
        <v>0</v>
      </c>
      <c r="AM81" s="24">
        <f t="shared" si="30"/>
        <v>0</v>
      </c>
      <c r="AN81" s="24">
        <f t="shared" si="31"/>
        <v>0</v>
      </c>
      <c r="AO81" s="24">
        <f t="shared" si="32"/>
        <v>0</v>
      </c>
      <c r="AP81" s="24">
        <f t="shared" si="33"/>
        <v>0</v>
      </c>
      <c r="AQ81" s="35">
        <f t="shared" si="34"/>
        <v>0</v>
      </c>
      <c r="AR81" s="40">
        <f t="shared" si="35"/>
        <v>0</v>
      </c>
      <c r="AS81" s="37">
        <f t="shared" si="36"/>
        <v>0</v>
      </c>
      <c r="AT81" s="45" t="str">
        <f t="shared" si="37"/>
        <v/>
      </c>
      <c r="AU81" s="45" t="str">
        <f t="shared" si="38"/>
        <v/>
      </c>
      <c r="AV81" s="46">
        <f t="shared" si="40"/>
        <v>0</v>
      </c>
      <c r="AW81" s="37">
        <f t="shared" si="41"/>
        <v>-16</v>
      </c>
    </row>
    <row r="82" spans="1:49">
      <c r="A82" s="49" t="str">
        <f t="shared" si="11"/>
        <v/>
      </c>
      <c r="B82" s="50" t="str">
        <f t="shared" si="12"/>
        <v/>
      </c>
      <c r="C82" s="50" t="str">
        <f t="shared" si="13"/>
        <v/>
      </c>
      <c r="D82" s="47" t="str">
        <f t="shared" ref="D82:U82" si="55">IF(D48="tlx",D$61+1,IF(OR(D48="dnf",D48="dsq",D48="ocs",D48="raf"),D$60+1,IF(D48="dnc",IF($AQ82=D$65,"bye",D$62+1),D48)))</f>
        <v/>
      </c>
      <c r="E82" s="47" t="str">
        <f t="shared" si="55"/>
        <v/>
      </c>
      <c r="F82" s="47" t="str">
        <f t="shared" si="55"/>
        <v/>
      </c>
      <c r="G82" s="47" t="str">
        <f t="shared" si="55"/>
        <v/>
      </c>
      <c r="H82" s="47" t="str">
        <f t="shared" si="55"/>
        <v/>
      </c>
      <c r="I82" s="47" t="str">
        <f t="shared" si="55"/>
        <v/>
      </c>
      <c r="J82" s="47" t="str">
        <f t="shared" si="55"/>
        <v/>
      </c>
      <c r="K82" s="47" t="str">
        <f t="shared" si="55"/>
        <v/>
      </c>
      <c r="L82" s="47" t="str">
        <f t="shared" si="55"/>
        <v/>
      </c>
      <c r="M82" s="47" t="str">
        <f t="shared" si="55"/>
        <v/>
      </c>
      <c r="N82" s="47" t="str">
        <f t="shared" si="55"/>
        <v/>
      </c>
      <c r="O82" s="47" t="str">
        <f t="shared" si="55"/>
        <v/>
      </c>
      <c r="P82" s="47" t="str">
        <f t="shared" si="55"/>
        <v/>
      </c>
      <c r="Q82" s="47" t="str">
        <f t="shared" si="55"/>
        <v/>
      </c>
      <c r="R82" s="47" t="str">
        <f t="shared" si="55"/>
        <v/>
      </c>
      <c r="S82" s="47" t="str">
        <f t="shared" si="55"/>
        <v/>
      </c>
      <c r="T82" s="47" t="str">
        <f t="shared" si="55"/>
        <v/>
      </c>
      <c r="U82" s="47" t="str">
        <f t="shared" si="55"/>
        <v/>
      </c>
      <c r="V82" s="47">
        <f t="shared" si="43"/>
        <v>0</v>
      </c>
      <c r="W82" s="47" t="str">
        <f t="shared" si="15"/>
        <v/>
      </c>
      <c r="X82" s="47" t="e">
        <f t="shared" si="16"/>
        <v>#NUM!</v>
      </c>
      <c r="Y82" s="47">
        <f t="shared" si="17"/>
        <v>0</v>
      </c>
      <c r="Z82" s="48">
        <f t="shared" si="18"/>
        <v>0</v>
      </c>
      <c r="AA82" s="49" t="str">
        <f t="shared" si="19"/>
        <v/>
      </c>
      <c r="AB82" s="50" t="str">
        <f t="shared" si="20"/>
        <v/>
      </c>
      <c r="AC82" s="85"/>
      <c r="AD82" s="37">
        <f t="shared" si="21"/>
        <v>0</v>
      </c>
      <c r="AE82" s="23">
        <f t="shared" si="22"/>
        <v>0</v>
      </c>
      <c r="AF82" s="24">
        <f t="shared" si="23"/>
        <v>0</v>
      </c>
      <c r="AG82" s="24">
        <f t="shared" si="24"/>
        <v>0</v>
      </c>
      <c r="AH82" s="24">
        <f t="shared" si="25"/>
        <v>0</v>
      </c>
      <c r="AI82" s="24">
        <f t="shared" si="26"/>
        <v>0</v>
      </c>
      <c r="AJ82" s="25">
        <f t="shared" si="27"/>
        <v>0</v>
      </c>
      <c r="AK82" s="23">
        <f t="shared" si="28"/>
        <v>0</v>
      </c>
      <c r="AL82" s="24">
        <f t="shared" si="29"/>
        <v>0</v>
      </c>
      <c r="AM82" s="24">
        <f t="shared" si="30"/>
        <v>0</v>
      </c>
      <c r="AN82" s="24">
        <f t="shared" si="31"/>
        <v>0</v>
      </c>
      <c r="AO82" s="24">
        <f t="shared" si="32"/>
        <v>0</v>
      </c>
      <c r="AP82" s="24">
        <f t="shared" si="33"/>
        <v>0</v>
      </c>
      <c r="AQ82" s="35">
        <f t="shared" si="34"/>
        <v>0</v>
      </c>
      <c r="AR82" s="40">
        <f t="shared" si="35"/>
        <v>0</v>
      </c>
      <c r="AS82" s="37">
        <f t="shared" si="36"/>
        <v>0</v>
      </c>
      <c r="AT82" s="45" t="str">
        <f t="shared" si="37"/>
        <v/>
      </c>
      <c r="AU82" s="45" t="str">
        <f t="shared" si="38"/>
        <v/>
      </c>
      <c r="AV82" s="46">
        <f t="shared" si="40"/>
        <v>0</v>
      </c>
      <c r="AW82" s="37">
        <f t="shared" si="41"/>
        <v>-16</v>
      </c>
    </row>
    <row r="83" spans="1:49">
      <c r="A83" s="49" t="str">
        <f t="shared" si="11"/>
        <v/>
      </c>
      <c r="B83" s="50" t="str">
        <f t="shared" si="12"/>
        <v/>
      </c>
      <c r="C83" s="50" t="str">
        <f t="shared" si="13"/>
        <v/>
      </c>
      <c r="D83" s="47" t="str">
        <f t="shared" ref="D83:U83" si="56">IF(D49="tlx",D$61+1,IF(OR(D49="dnf",D49="dsq",D49="ocs",D49="raf"),D$60+1,IF(D49="dnc",IF($AQ83=D$65,"bye",D$62+1),D49)))</f>
        <v/>
      </c>
      <c r="E83" s="47" t="str">
        <f t="shared" si="56"/>
        <v/>
      </c>
      <c r="F83" s="47" t="str">
        <f t="shared" si="56"/>
        <v/>
      </c>
      <c r="G83" s="47" t="str">
        <f t="shared" si="56"/>
        <v/>
      </c>
      <c r="H83" s="47" t="str">
        <f t="shared" si="56"/>
        <v/>
      </c>
      <c r="I83" s="47" t="str">
        <f t="shared" si="56"/>
        <v/>
      </c>
      <c r="J83" s="47" t="str">
        <f t="shared" si="56"/>
        <v/>
      </c>
      <c r="K83" s="47" t="str">
        <f t="shared" si="56"/>
        <v/>
      </c>
      <c r="L83" s="47" t="str">
        <f t="shared" si="56"/>
        <v/>
      </c>
      <c r="M83" s="47" t="str">
        <f t="shared" si="56"/>
        <v/>
      </c>
      <c r="N83" s="47" t="str">
        <f t="shared" si="56"/>
        <v/>
      </c>
      <c r="O83" s="47" t="str">
        <f t="shared" si="56"/>
        <v/>
      </c>
      <c r="P83" s="47" t="str">
        <f t="shared" si="56"/>
        <v/>
      </c>
      <c r="Q83" s="47" t="str">
        <f t="shared" si="56"/>
        <v/>
      </c>
      <c r="R83" s="47" t="str">
        <f t="shared" si="56"/>
        <v/>
      </c>
      <c r="S83" s="47" t="str">
        <f t="shared" si="56"/>
        <v/>
      </c>
      <c r="T83" s="47" t="str">
        <f t="shared" si="56"/>
        <v/>
      </c>
      <c r="U83" s="47" t="str">
        <f t="shared" si="56"/>
        <v/>
      </c>
      <c r="V83" s="47">
        <f t="shared" si="43"/>
        <v>0</v>
      </c>
      <c r="W83" s="47" t="str">
        <f t="shared" si="15"/>
        <v/>
      </c>
      <c r="X83" s="47" t="e">
        <f t="shared" si="16"/>
        <v>#NUM!</v>
      </c>
      <c r="Y83" s="47">
        <f t="shared" si="17"/>
        <v>0</v>
      </c>
      <c r="Z83" s="48">
        <f t="shared" si="18"/>
        <v>0</v>
      </c>
      <c r="AA83" s="49" t="str">
        <f t="shared" si="19"/>
        <v/>
      </c>
      <c r="AB83" s="50" t="str">
        <f t="shared" si="20"/>
        <v/>
      </c>
      <c r="AC83" s="85"/>
      <c r="AD83" s="37">
        <f t="shared" si="21"/>
        <v>0</v>
      </c>
      <c r="AE83" s="23">
        <f t="shared" si="22"/>
        <v>0</v>
      </c>
      <c r="AF83" s="24">
        <f t="shared" si="23"/>
        <v>0</v>
      </c>
      <c r="AG83" s="24">
        <f t="shared" si="24"/>
        <v>0</v>
      </c>
      <c r="AH83" s="24">
        <f t="shared" si="25"/>
        <v>0</v>
      </c>
      <c r="AI83" s="24">
        <f t="shared" si="26"/>
        <v>0</v>
      </c>
      <c r="AJ83" s="25">
        <f t="shared" si="27"/>
        <v>0</v>
      </c>
      <c r="AK83" s="23">
        <f t="shared" si="28"/>
        <v>0</v>
      </c>
      <c r="AL83" s="24">
        <f t="shared" si="29"/>
        <v>0</v>
      </c>
      <c r="AM83" s="24">
        <f t="shared" si="30"/>
        <v>0</v>
      </c>
      <c r="AN83" s="24">
        <f t="shared" si="31"/>
        <v>0</v>
      </c>
      <c r="AO83" s="24">
        <f t="shared" si="32"/>
        <v>0</v>
      </c>
      <c r="AP83" s="24">
        <f t="shared" si="33"/>
        <v>0</v>
      </c>
      <c r="AQ83" s="35">
        <f t="shared" si="34"/>
        <v>0</v>
      </c>
      <c r="AR83" s="40">
        <f t="shared" si="35"/>
        <v>0</v>
      </c>
      <c r="AS83" s="37">
        <f t="shared" si="36"/>
        <v>0</v>
      </c>
      <c r="AT83" s="45" t="str">
        <f t="shared" si="37"/>
        <v/>
      </c>
      <c r="AU83" s="45" t="str">
        <f t="shared" si="38"/>
        <v/>
      </c>
      <c r="AV83" s="46">
        <f t="shared" si="40"/>
        <v>0</v>
      </c>
      <c r="AW83" s="37">
        <f t="shared" si="41"/>
        <v>-16</v>
      </c>
    </row>
    <row r="84" spans="1:49">
      <c r="A84" s="49" t="str">
        <f t="shared" si="11"/>
        <v/>
      </c>
      <c r="B84" s="50" t="str">
        <f t="shared" si="12"/>
        <v/>
      </c>
      <c r="C84" s="50" t="str">
        <f t="shared" si="13"/>
        <v/>
      </c>
      <c r="D84" s="47" t="str">
        <f t="shared" ref="D84:U84" si="57">IF(D50="tlx",D$61+1,IF(OR(D50="dnf",D50="dsq",D50="ocs",D50="raf"),D$60+1,IF(D50="dnc",IF($AQ84=D$65,"bye",D$62+1),D50)))</f>
        <v/>
      </c>
      <c r="E84" s="47" t="str">
        <f t="shared" si="57"/>
        <v/>
      </c>
      <c r="F84" s="47" t="str">
        <f t="shared" si="57"/>
        <v/>
      </c>
      <c r="G84" s="47" t="str">
        <f t="shared" si="57"/>
        <v/>
      </c>
      <c r="H84" s="47" t="str">
        <f t="shared" si="57"/>
        <v/>
      </c>
      <c r="I84" s="47" t="str">
        <f t="shared" si="57"/>
        <v/>
      </c>
      <c r="J84" s="47" t="str">
        <f t="shared" si="57"/>
        <v/>
      </c>
      <c r="K84" s="47" t="str">
        <f t="shared" si="57"/>
        <v/>
      </c>
      <c r="L84" s="47" t="str">
        <f t="shared" si="57"/>
        <v/>
      </c>
      <c r="M84" s="47" t="str">
        <f t="shared" si="57"/>
        <v/>
      </c>
      <c r="N84" s="47" t="str">
        <f t="shared" si="57"/>
        <v/>
      </c>
      <c r="O84" s="47" t="str">
        <f t="shared" si="57"/>
        <v/>
      </c>
      <c r="P84" s="47" t="str">
        <f t="shared" si="57"/>
        <v/>
      </c>
      <c r="Q84" s="47" t="str">
        <f t="shared" si="57"/>
        <v/>
      </c>
      <c r="R84" s="47" t="str">
        <f t="shared" si="57"/>
        <v/>
      </c>
      <c r="S84" s="47" t="str">
        <f t="shared" si="57"/>
        <v/>
      </c>
      <c r="T84" s="47" t="str">
        <f t="shared" si="57"/>
        <v/>
      </c>
      <c r="U84" s="47" t="str">
        <f t="shared" si="57"/>
        <v/>
      </c>
      <c r="V84" s="47">
        <f t="shared" si="43"/>
        <v>0</v>
      </c>
      <c r="W84" s="47" t="str">
        <f t="shared" si="15"/>
        <v/>
      </c>
      <c r="X84" s="47" t="e">
        <f t="shared" si="16"/>
        <v>#NUM!</v>
      </c>
      <c r="Y84" s="47">
        <f t="shared" si="17"/>
        <v>0</v>
      </c>
      <c r="Z84" s="48">
        <f t="shared" si="18"/>
        <v>0</v>
      </c>
      <c r="AA84" s="49" t="str">
        <f t="shared" si="19"/>
        <v/>
      </c>
      <c r="AB84" s="50" t="str">
        <f t="shared" si="20"/>
        <v/>
      </c>
      <c r="AC84" s="85"/>
      <c r="AD84" s="37">
        <f t="shared" si="21"/>
        <v>0</v>
      </c>
      <c r="AE84" s="23">
        <f t="shared" si="22"/>
        <v>0</v>
      </c>
      <c r="AF84" s="24">
        <f t="shared" si="23"/>
        <v>0</v>
      </c>
      <c r="AG84" s="24">
        <f t="shared" si="24"/>
        <v>0</v>
      </c>
      <c r="AH84" s="24">
        <f t="shared" si="25"/>
        <v>0</v>
      </c>
      <c r="AI84" s="24">
        <f t="shared" si="26"/>
        <v>0</v>
      </c>
      <c r="AJ84" s="25">
        <f t="shared" si="27"/>
        <v>0</v>
      </c>
      <c r="AK84" s="23">
        <f t="shared" si="28"/>
        <v>0</v>
      </c>
      <c r="AL84" s="24">
        <f t="shared" si="29"/>
        <v>0</v>
      </c>
      <c r="AM84" s="24">
        <f t="shared" si="30"/>
        <v>0</v>
      </c>
      <c r="AN84" s="24">
        <f t="shared" si="31"/>
        <v>0</v>
      </c>
      <c r="AO84" s="24">
        <f t="shared" si="32"/>
        <v>0</v>
      </c>
      <c r="AP84" s="24">
        <f t="shared" si="33"/>
        <v>0</v>
      </c>
      <c r="AQ84" s="35">
        <f t="shared" si="34"/>
        <v>0</v>
      </c>
      <c r="AR84" s="40">
        <f t="shared" si="35"/>
        <v>0</v>
      </c>
      <c r="AS84" s="37">
        <f t="shared" si="36"/>
        <v>0</v>
      </c>
      <c r="AT84" s="45" t="str">
        <f t="shared" si="37"/>
        <v/>
      </c>
      <c r="AU84" s="45" t="str">
        <f t="shared" si="38"/>
        <v/>
      </c>
      <c r="AV84" s="46">
        <f t="shared" si="40"/>
        <v>0</v>
      </c>
      <c r="AW84" s="37">
        <f t="shared" si="41"/>
        <v>-16</v>
      </c>
    </row>
    <row r="85" spans="1:49">
      <c r="A85" s="49" t="str">
        <f t="shared" si="11"/>
        <v/>
      </c>
      <c r="B85" s="50" t="str">
        <f t="shared" si="12"/>
        <v/>
      </c>
      <c r="C85" s="50" t="str">
        <f t="shared" si="13"/>
        <v/>
      </c>
      <c r="D85" s="47" t="str">
        <f t="shared" ref="D85:U85" si="58">IF(D51="tlx",D$61+1,IF(OR(D51="dnf",D51="dsq",D51="ocs",D51="raf"),D$60+1,IF(D51="dnc",IF($AQ85=D$65,"bye",D$62+1),D51)))</f>
        <v/>
      </c>
      <c r="E85" s="47" t="str">
        <f t="shared" si="58"/>
        <v/>
      </c>
      <c r="F85" s="47" t="str">
        <f t="shared" si="58"/>
        <v/>
      </c>
      <c r="G85" s="47" t="str">
        <f t="shared" si="58"/>
        <v/>
      </c>
      <c r="H85" s="47" t="str">
        <f t="shared" si="58"/>
        <v/>
      </c>
      <c r="I85" s="47" t="str">
        <f t="shared" si="58"/>
        <v/>
      </c>
      <c r="J85" s="47" t="str">
        <f t="shared" si="58"/>
        <v/>
      </c>
      <c r="K85" s="47" t="str">
        <f t="shared" si="58"/>
        <v/>
      </c>
      <c r="L85" s="47" t="str">
        <f t="shared" si="58"/>
        <v/>
      </c>
      <c r="M85" s="47" t="str">
        <f t="shared" si="58"/>
        <v/>
      </c>
      <c r="N85" s="47" t="str">
        <f t="shared" si="58"/>
        <v/>
      </c>
      <c r="O85" s="47" t="str">
        <f t="shared" si="58"/>
        <v/>
      </c>
      <c r="P85" s="47" t="str">
        <f t="shared" si="58"/>
        <v/>
      </c>
      <c r="Q85" s="47" t="str">
        <f t="shared" si="58"/>
        <v/>
      </c>
      <c r="R85" s="47" t="str">
        <f t="shared" si="58"/>
        <v/>
      </c>
      <c r="S85" s="47" t="str">
        <f t="shared" si="58"/>
        <v/>
      </c>
      <c r="T85" s="47" t="str">
        <f t="shared" si="58"/>
        <v/>
      </c>
      <c r="U85" s="47" t="str">
        <f t="shared" si="58"/>
        <v/>
      </c>
      <c r="V85" s="47">
        <f t="shared" si="43"/>
        <v>0</v>
      </c>
      <c r="W85" s="47" t="str">
        <f t="shared" si="15"/>
        <v/>
      </c>
      <c r="X85" s="47" t="e">
        <f t="shared" si="16"/>
        <v>#NUM!</v>
      </c>
      <c r="Y85" s="47">
        <f t="shared" si="17"/>
        <v>0</v>
      </c>
      <c r="Z85" s="48">
        <f t="shared" si="18"/>
        <v>0</v>
      </c>
      <c r="AA85" s="49" t="str">
        <f t="shared" si="19"/>
        <v/>
      </c>
      <c r="AB85" s="50" t="str">
        <f t="shared" si="20"/>
        <v/>
      </c>
      <c r="AC85" s="85"/>
      <c r="AD85" s="37">
        <f t="shared" si="21"/>
        <v>0</v>
      </c>
      <c r="AE85" s="23">
        <f t="shared" si="22"/>
        <v>0</v>
      </c>
      <c r="AF85" s="24">
        <f t="shared" si="23"/>
        <v>0</v>
      </c>
      <c r="AG85" s="24">
        <f t="shared" si="24"/>
        <v>0</v>
      </c>
      <c r="AH85" s="24">
        <f t="shared" si="25"/>
        <v>0</v>
      </c>
      <c r="AI85" s="24">
        <f t="shared" si="26"/>
        <v>0</v>
      </c>
      <c r="AJ85" s="25">
        <f t="shared" si="27"/>
        <v>0</v>
      </c>
      <c r="AK85" s="23">
        <f t="shared" si="28"/>
        <v>0</v>
      </c>
      <c r="AL85" s="24">
        <f t="shared" si="29"/>
        <v>0</v>
      </c>
      <c r="AM85" s="24">
        <f t="shared" si="30"/>
        <v>0</v>
      </c>
      <c r="AN85" s="24">
        <f t="shared" si="31"/>
        <v>0</v>
      </c>
      <c r="AO85" s="24">
        <f t="shared" si="32"/>
        <v>0</v>
      </c>
      <c r="AP85" s="24">
        <f t="shared" si="33"/>
        <v>0</v>
      </c>
      <c r="AQ85" s="35">
        <f t="shared" si="34"/>
        <v>0</v>
      </c>
      <c r="AR85" s="40">
        <f t="shared" si="35"/>
        <v>0</v>
      </c>
      <c r="AS85" s="37">
        <f t="shared" si="36"/>
        <v>0</v>
      </c>
      <c r="AT85" s="36" t="str">
        <f t="shared" si="37"/>
        <v/>
      </c>
      <c r="AU85" s="36" t="str">
        <f t="shared" si="38"/>
        <v/>
      </c>
      <c r="AV85" s="46">
        <f t="shared" si="40"/>
        <v>0</v>
      </c>
      <c r="AW85" s="37">
        <f t="shared" si="41"/>
        <v>-16</v>
      </c>
    </row>
    <row r="86" spans="1:49">
      <c r="A86" s="49" t="str">
        <f t="shared" si="11"/>
        <v/>
      </c>
      <c r="B86" s="50" t="str">
        <f t="shared" si="12"/>
        <v/>
      </c>
      <c r="C86" s="50" t="str">
        <f t="shared" si="13"/>
        <v/>
      </c>
      <c r="D86" s="47" t="str">
        <f t="shared" ref="D86:U86" si="59">IF(D52="tlx",D$61+1,IF(OR(D52="dnf",D52="dsq",D52="ocs",D52="raf"),D$60+1,IF(D52="dnc",IF($AQ86=D$65,"bye",D$62+1),D52)))</f>
        <v/>
      </c>
      <c r="E86" s="47" t="str">
        <f t="shared" si="59"/>
        <v/>
      </c>
      <c r="F86" s="47" t="str">
        <f t="shared" si="59"/>
        <v/>
      </c>
      <c r="G86" s="47" t="str">
        <f t="shared" si="59"/>
        <v/>
      </c>
      <c r="H86" s="47" t="str">
        <f t="shared" si="59"/>
        <v/>
      </c>
      <c r="I86" s="47" t="str">
        <f t="shared" si="59"/>
        <v/>
      </c>
      <c r="J86" s="47" t="str">
        <f t="shared" si="59"/>
        <v/>
      </c>
      <c r="K86" s="47" t="str">
        <f t="shared" si="59"/>
        <v/>
      </c>
      <c r="L86" s="47" t="str">
        <f t="shared" si="59"/>
        <v/>
      </c>
      <c r="M86" s="47" t="str">
        <f t="shared" si="59"/>
        <v/>
      </c>
      <c r="N86" s="47" t="str">
        <f t="shared" si="59"/>
        <v/>
      </c>
      <c r="O86" s="47" t="str">
        <f t="shared" si="59"/>
        <v/>
      </c>
      <c r="P86" s="47" t="str">
        <f t="shared" si="59"/>
        <v/>
      </c>
      <c r="Q86" s="47" t="str">
        <f t="shared" si="59"/>
        <v/>
      </c>
      <c r="R86" s="47" t="str">
        <f t="shared" si="59"/>
        <v/>
      </c>
      <c r="S86" s="47" t="str">
        <f t="shared" si="59"/>
        <v/>
      </c>
      <c r="T86" s="47" t="str">
        <f t="shared" si="59"/>
        <v/>
      </c>
      <c r="U86" s="47" t="str">
        <f t="shared" si="59"/>
        <v/>
      </c>
      <c r="V86" s="47">
        <f t="shared" si="43"/>
        <v>0</v>
      </c>
      <c r="W86" s="47" t="str">
        <f t="shared" si="15"/>
        <v/>
      </c>
      <c r="X86" s="47" t="e">
        <f t="shared" si="16"/>
        <v>#NUM!</v>
      </c>
      <c r="Y86" s="47">
        <f t="shared" si="17"/>
        <v>0</v>
      </c>
      <c r="Z86" s="48">
        <f t="shared" si="18"/>
        <v>0</v>
      </c>
      <c r="AA86" s="49" t="str">
        <f t="shared" si="19"/>
        <v/>
      </c>
      <c r="AB86" s="50" t="str">
        <f t="shared" si="20"/>
        <v/>
      </c>
      <c r="AC86" s="85"/>
      <c r="AD86" s="37">
        <f t="shared" si="21"/>
        <v>0</v>
      </c>
      <c r="AE86" s="23">
        <f t="shared" si="22"/>
        <v>0</v>
      </c>
      <c r="AF86" s="24">
        <f t="shared" si="23"/>
        <v>0</v>
      </c>
      <c r="AG86" s="24">
        <f t="shared" si="24"/>
        <v>0</v>
      </c>
      <c r="AH86" s="24">
        <f t="shared" si="25"/>
        <v>0</v>
      </c>
      <c r="AI86" s="24">
        <f t="shared" si="26"/>
        <v>0</v>
      </c>
      <c r="AJ86" s="25">
        <f t="shared" si="27"/>
        <v>0</v>
      </c>
      <c r="AK86" s="23">
        <f t="shared" si="28"/>
        <v>0</v>
      </c>
      <c r="AL86" s="24">
        <f t="shared" si="29"/>
        <v>0</v>
      </c>
      <c r="AM86" s="24">
        <f t="shared" si="30"/>
        <v>0</v>
      </c>
      <c r="AN86" s="24">
        <f t="shared" si="31"/>
        <v>0</v>
      </c>
      <c r="AO86" s="24">
        <f t="shared" si="32"/>
        <v>0</v>
      </c>
      <c r="AP86" s="24">
        <f t="shared" si="33"/>
        <v>0</v>
      </c>
      <c r="AQ86" s="35">
        <f t="shared" si="34"/>
        <v>0</v>
      </c>
      <c r="AR86" s="40">
        <f t="shared" si="35"/>
        <v>0</v>
      </c>
      <c r="AS86" s="37">
        <f t="shared" si="36"/>
        <v>0</v>
      </c>
      <c r="AT86" s="36" t="str">
        <f t="shared" si="37"/>
        <v/>
      </c>
      <c r="AU86" s="36" t="str">
        <f t="shared" si="38"/>
        <v/>
      </c>
      <c r="AV86" s="46">
        <f t="shared" si="40"/>
        <v>0</v>
      </c>
      <c r="AW86" s="37">
        <f t="shared" si="41"/>
        <v>-16</v>
      </c>
    </row>
    <row r="87" spans="1:49">
      <c r="A87" s="49" t="str">
        <f t="shared" si="11"/>
        <v/>
      </c>
      <c r="B87" s="50" t="str">
        <f t="shared" si="12"/>
        <v/>
      </c>
      <c r="C87" s="50" t="str">
        <f t="shared" si="13"/>
        <v/>
      </c>
      <c r="D87" s="47" t="str">
        <f t="shared" ref="D87:U87" si="60">IF(D53="tlx",D$61+1,IF(OR(D53="dnf",D53="dsq",D53="ocs",D53="raf"),D$60+1,IF(D53="dnc",IF($AQ87=D$65,"bye",D$62+1),D53)))</f>
        <v/>
      </c>
      <c r="E87" s="47" t="str">
        <f t="shared" si="60"/>
        <v/>
      </c>
      <c r="F87" s="47" t="str">
        <f t="shared" si="60"/>
        <v/>
      </c>
      <c r="G87" s="47" t="str">
        <f t="shared" si="60"/>
        <v/>
      </c>
      <c r="H87" s="47" t="str">
        <f t="shared" si="60"/>
        <v/>
      </c>
      <c r="I87" s="47" t="str">
        <f t="shared" si="60"/>
        <v/>
      </c>
      <c r="J87" s="47" t="str">
        <f t="shared" si="60"/>
        <v/>
      </c>
      <c r="K87" s="47" t="str">
        <f t="shared" si="60"/>
        <v/>
      </c>
      <c r="L87" s="47" t="str">
        <f t="shared" si="60"/>
        <v/>
      </c>
      <c r="M87" s="47" t="str">
        <f t="shared" si="60"/>
        <v/>
      </c>
      <c r="N87" s="47" t="str">
        <f t="shared" si="60"/>
        <v/>
      </c>
      <c r="O87" s="47" t="str">
        <f t="shared" si="60"/>
        <v/>
      </c>
      <c r="P87" s="47" t="str">
        <f t="shared" si="60"/>
        <v/>
      </c>
      <c r="Q87" s="47" t="str">
        <f t="shared" si="60"/>
        <v/>
      </c>
      <c r="R87" s="47" t="str">
        <f t="shared" si="60"/>
        <v/>
      </c>
      <c r="S87" s="47" t="str">
        <f t="shared" si="60"/>
        <v/>
      </c>
      <c r="T87" s="47" t="str">
        <f t="shared" si="60"/>
        <v/>
      </c>
      <c r="U87" s="47" t="str">
        <f t="shared" si="60"/>
        <v/>
      </c>
      <c r="V87" s="47">
        <f t="shared" si="43"/>
        <v>0</v>
      </c>
      <c r="W87" s="47" t="str">
        <f t="shared" si="15"/>
        <v/>
      </c>
      <c r="X87" s="47" t="e">
        <f t="shared" si="16"/>
        <v>#NUM!</v>
      </c>
      <c r="Y87" s="47">
        <f t="shared" si="17"/>
        <v>0</v>
      </c>
      <c r="Z87" s="48">
        <f t="shared" si="18"/>
        <v>0</v>
      </c>
      <c r="AA87" s="49" t="str">
        <f t="shared" si="19"/>
        <v/>
      </c>
      <c r="AB87" s="50" t="str">
        <f t="shared" si="20"/>
        <v/>
      </c>
      <c r="AC87" s="85"/>
      <c r="AD87" s="37">
        <f t="shared" si="21"/>
        <v>0</v>
      </c>
      <c r="AE87" s="23">
        <f t="shared" si="22"/>
        <v>0</v>
      </c>
      <c r="AF87" s="24">
        <f t="shared" si="23"/>
        <v>0</v>
      </c>
      <c r="AG87" s="24">
        <f t="shared" si="24"/>
        <v>0</v>
      </c>
      <c r="AH87" s="24">
        <f t="shared" si="25"/>
        <v>0</v>
      </c>
      <c r="AI87" s="24">
        <f t="shared" si="26"/>
        <v>0</v>
      </c>
      <c r="AJ87" s="25">
        <f t="shared" si="27"/>
        <v>0</v>
      </c>
      <c r="AK87" s="23">
        <f t="shared" si="28"/>
        <v>0</v>
      </c>
      <c r="AL87" s="24">
        <f t="shared" si="29"/>
        <v>0</v>
      </c>
      <c r="AM87" s="24">
        <f t="shared" si="30"/>
        <v>0</v>
      </c>
      <c r="AN87" s="24">
        <f t="shared" si="31"/>
        <v>0</v>
      </c>
      <c r="AO87" s="24">
        <f t="shared" si="32"/>
        <v>0</v>
      </c>
      <c r="AP87" s="24">
        <f t="shared" si="33"/>
        <v>0</v>
      </c>
      <c r="AQ87" s="35">
        <f t="shared" si="34"/>
        <v>0</v>
      </c>
      <c r="AR87" s="40">
        <f t="shared" si="35"/>
        <v>0</v>
      </c>
      <c r="AS87" s="37">
        <f t="shared" si="36"/>
        <v>0</v>
      </c>
      <c r="AT87" s="36" t="str">
        <f t="shared" si="37"/>
        <v/>
      </c>
      <c r="AU87" s="36" t="str">
        <f t="shared" si="38"/>
        <v/>
      </c>
      <c r="AV87" s="46">
        <f t="shared" si="40"/>
        <v>0</v>
      </c>
      <c r="AW87" s="37">
        <f t="shared" si="41"/>
        <v>-16</v>
      </c>
    </row>
    <row r="88" spans="1:49">
      <c r="A88" s="49" t="str">
        <f t="shared" si="11"/>
        <v/>
      </c>
      <c r="B88" s="50" t="str">
        <f t="shared" si="12"/>
        <v/>
      </c>
      <c r="C88" s="50" t="str">
        <f t="shared" si="13"/>
        <v/>
      </c>
      <c r="D88" s="47" t="str">
        <f t="shared" ref="D88:U88" si="61">IF(D54="tlx",D$61+1,IF(OR(D54="dnf",D54="dsq",D54="ocs",D54="raf"),D$60+1,IF(D54="dnc",IF($AQ88=D$65,"bye",D$62+1),D54)))</f>
        <v/>
      </c>
      <c r="E88" s="47" t="str">
        <f t="shared" si="61"/>
        <v/>
      </c>
      <c r="F88" s="47" t="str">
        <f t="shared" si="61"/>
        <v/>
      </c>
      <c r="G88" s="47" t="str">
        <f t="shared" si="61"/>
        <v/>
      </c>
      <c r="H88" s="47" t="str">
        <f t="shared" si="61"/>
        <v/>
      </c>
      <c r="I88" s="47" t="str">
        <f t="shared" si="61"/>
        <v/>
      </c>
      <c r="J88" s="47" t="str">
        <f t="shared" si="61"/>
        <v/>
      </c>
      <c r="K88" s="47" t="str">
        <f t="shared" si="61"/>
        <v/>
      </c>
      <c r="L88" s="47" t="str">
        <f t="shared" si="61"/>
        <v/>
      </c>
      <c r="M88" s="47" t="str">
        <f t="shared" si="61"/>
        <v/>
      </c>
      <c r="N88" s="47" t="str">
        <f t="shared" si="61"/>
        <v/>
      </c>
      <c r="O88" s="47" t="str">
        <f t="shared" si="61"/>
        <v/>
      </c>
      <c r="P88" s="47" t="str">
        <f t="shared" si="61"/>
        <v/>
      </c>
      <c r="Q88" s="47" t="str">
        <f t="shared" si="61"/>
        <v/>
      </c>
      <c r="R88" s="47" t="str">
        <f t="shared" si="61"/>
        <v/>
      </c>
      <c r="S88" s="47" t="str">
        <f t="shared" si="61"/>
        <v/>
      </c>
      <c r="T88" s="47" t="str">
        <f t="shared" si="61"/>
        <v/>
      </c>
      <c r="U88" s="47" t="str">
        <f t="shared" si="61"/>
        <v/>
      </c>
      <c r="V88" s="47">
        <f t="shared" si="43"/>
        <v>0</v>
      </c>
      <c r="W88" s="47" t="str">
        <f t="shared" si="15"/>
        <v/>
      </c>
      <c r="X88" s="47" t="e">
        <f t="shared" si="16"/>
        <v>#NUM!</v>
      </c>
      <c r="Y88" s="47">
        <f t="shared" si="17"/>
        <v>0</v>
      </c>
      <c r="Z88" s="48">
        <f t="shared" si="18"/>
        <v>0</v>
      </c>
      <c r="AA88" s="49" t="str">
        <f t="shared" si="19"/>
        <v/>
      </c>
      <c r="AB88" s="50" t="str">
        <f t="shared" si="20"/>
        <v/>
      </c>
      <c r="AC88" s="85"/>
      <c r="AD88" s="37">
        <f t="shared" si="21"/>
        <v>0</v>
      </c>
      <c r="AE88" s="23">
        <f t="shared" si="22"/>
        <v>0</v>
      </c>
      <c r="AF88" s="24">
        <f t="shared" si="23"/>
        <v>0</v>
      </c>
      <c r="AG88" s="24">
        <f t="shared" si="24"/>
        <v>0</v>
      </c>
      <c r="AH88" s="24">
        <f t="shared" si="25"/>
        <v>0</v>
      </c>
      <c r="AI88" s="24">
        <f t="shared" si="26"/>
        <v>0</v>
      </c>
      <c r="AJ88" s="25">
        <f t="shared" si="27"/>
        <v>0</v>
      </c>
      <c r="AK88" s="23">
        <f t="shared" si="28"/>
        <v>0</v>
      </c>
      <c r="AL88" s="24">
        <f t="shared" si="29"/>
        <v>0</v>
      </c>
      <c r="AM88" s="24">
        <f t="shared" si="30"/>
        <v>0</v>
      </c>
      <c r="AN88" s="24">
        <f t="shared" si="31"/>
        <v>0</v>
      </c>
      <c r="AO88" s="24">
        <f t="shared" si="32"/>
        <v>0</v>
      </c>
      <c r="AP88" s="24">
        <f t="shared" si="33"/>
        <v>0</v>
      </c>
      <c r="AQ88" s="35">
        <f t="shared" si="34"/>
        <v>0</v>
      </c>
      <c r="AR88" s="40">
        <f t="shared" si="35"/>
        <v>0</v>
      </c>
      <c r="AS88" s="37">
        <f t="shared" si="36"/>
        <v>0</v>
      </c>
      <c r="AT88" s="36" t="str">
        <f t="shared" si="37"/>
        <v/>
      </c>
      <c r="AU88" s="36" t="str">
        <f t="shared" si="38"/>
        <v/>
      </c>
      <c r="AV88" s="46">
        <f t="shared" si="40"/>
        <v>0</v>
      </c>
      <c r="AW88" s="37">
        <f t="shared" si="41"/>
        <v>-16</v>
      </c>
    </row>
    <row r="89" spans="1:49">
      <c r="A89" s="49" t="str">
        <f t="shared" si="11"/>
        <v/>
      </c>
      <c r="B89" s="50" t="str">
        <f t="shared" si="12"/>
        <v/>
      </c>
      <c r="C89" s="50" t="str">
        <f t="shared" si="13"/>
        <v/>
      </c>
      <c r="D89" s="47" t="str">
        <f t="shared" ref="D89:U89" si="62">IF(D55="tlx",D$61+1,IF(OR(D55="dnf",D55="dsq",D55="ocs",D55="raf"),D$60+1,IF(D55="dnc",IF($AQ89=D$65,"bye",D$62+1),D55)))</f>
        <v/>
      </c>
      <c r="E89" s="47" t="str">
        <f t="shared" si="62"/>
        <v/>
      </c>
      <c r="F89" s="47" t="str">
        <f t="shared" si="62"/>
        <v/>
      </c>
      <c r="G89" s="47" t="str">
        <f t="shared" si="62"/>
        <v/>
      </c>
      <c r="H89" s="47" t="str">
        <f t="shared" si="62"/>
        <v/>
      </c>
      <c r="I89" s="47" t="str">
        <f t="shared" si="62"/>
        <v/>
      </c>
      <c r="J89" s="47" t="str">
        <f t="shared" si="62"/>
        <v/>
      </c>
      <c r="K89" s="47" t="str">
        <f t="shared" si="62"/>
        <v/>
      </c>
      <c r="L89" s="47" t="str">
        <f t="shared" si="62"/>
        <v/>
      </c>
      <c r="M89" s="47" t="str">
        <f t="shared" si="62"/>
        <v/>
      </c>
      <c r="N89" s="47" t="str">
        <f t="shared" si="62"/>
        <v/>
      </c>
      <c r="O89" s="47" t="str">
        <f t="shared" si="62"/>
        <v/>
      </c>
      <c r="P89" s="47" t="str">
        <f t="shared" si="62"/>
        <v/>
      </c>
      <c r="Q89" s="47" t="str">
        <f t="shared" si="62"/>
        <v/>
      </c>
      <c r="R89" s="47" t="str">
        <f t="shared" si="62"/>
        <v/>
      </c>
      <c r="S89" s="47" t="str">
        <f t="shared" si="62"/>
        <v/>
      </c>
      <c r="T89" s="47" t="str">
        <f t="shared" si="62"/>
        <v/>
      </c>
      <c r="U89" s="47" t="str">
        <f t="shared" si="62"/>
        <v/>
      </c>
      <c r="V89" s="47">
        <f t="shared" si="43"/>
        <v>0</v>
      </c>
      <c r="W89" s="47" t="str">
        <f t="shared" si="15"/>
        <v/>
      </c>
      <c r="X89" s="47" t="e">
        <f t="shared" si="16"/>
        <v>#NUM!</v>
      </c>
      <c r="Y89" s="47">
        <f t="shared" si="17"/>
        <v>0</v>
      </c>
      <c r="Z89" s="48">
        <f t="shared" si="18"/>
        <v>0</v>
      </c>
      <c r="AA89" s="49" t="str">
        <f t="shared" si="19"/>
        <v/>
      </c>
      <c r="AB89" s="50" t="str">
        <f t="shared" si="20"/>
        <v/>
      </c>
      <c r="AC89" s="86"/>
      <c r="AD89" s="37">
        <f t="shared" si="21"/>
        <v>0</v>
      </c>
      <c r="AE89" s="23">
        <f t="shared" si="22"/>
        <v>0</v>
      </c>
      <c r="AF89" s="24">
        <f t="shared" si="23"/>
        <v>0</v>
      </c>
      <c r="AG89" s="24">
        <f t="shared" si="24"/>
        <v>0</v>
      </c>
      <c r="AH89" s="24">
        <f t="shared" si="25"/>
        <v>0</v>
      </c>
      <c r="AI89" s="24">
        <f t="shared" si="26"/>
        <v>0</v>
      </c>
      <c r="AJ89" s="25">
        <f t="shared" si="27"/>
        <v>0</v>
      </c>
      <c r="AK89" s="23">
        <f t="shared" si="28"/>
        <v>0</v>
      </c>
      <c r="AL89" s="24">
        <f t="shared" si="29"/>
        <v>0</v>
      </c>
      <c r="AM89" s="24">
        <f t="shared" si="30"/>
        <v>0</v>
      </c>
      <c r="AN89" s="24">
        <f t="shared" si="31"/>
        <v>0</v>
      </c>
      <c r="AO89" s="24">
        <f t="shared" si="32"/>
        <v>0</v>
      </c>
      <c r="AP89" s="24">
        <f t="shared" si="33"/>
        <v>0</v>
      </c>
      <c r="AQ89" s="35">
        <f t="shared" si="34"/>
        <v>0</v>
      </c>
      <c r="AR89" s="40">
        <f t="shared" si="35"/>
        <v>0</v>
      </c>
      <c r="AS89" s="37">
        <f t="shared" si="36"/>
        <v>0</v>
      </c>
      <c r="AT89" s="36" t="str">
        <f t="shared" si="37"/>
        <v/>
      </c>
      <c r="AU89" s="36" t="str">
        <f t="shared" si="38"/>
        <v/>
      </c>
      <c r="AV89" s="46">
        <f t="shared" si="40"/>
        <v>0</v>
      </c>
      <c r="AW89" s="37">
        <f t="shared" si="41"/>
        <v>-16</v>
      </c>
    </row>
    <row r="90" spans="1:49">
      <c r="A90" s="49" t="str">
        <f t="shared" si="11"/>
        <v/>
      </c>
      <c r="B90" s="50" t="str">
        <f t="shared" si="12"/>
        <v/>
      </c>
      <c r="C90" s="50" t="str">
        <f t="shared" si="13"/>
        <v/>
      </c>
      <c r="D90" s="47" t="str">
        <f t="shared" ref="D90:U90" si="63">IF(D56="tlx",D$61+1,IF(OR(D56="dnf",D56="dsq",D56="ocs",D56="raf"),D$60+1,IF(D56="dnc",IF($AQ90=D$65,"bye",D$62+1),D56)))</f>
        <v/>
      </c>
      <c r="E90" s="47" t="str">
        <f t="shared" si="63"/>
        <v/>
      </c>
      <c r="F90" s="47" t="str">
        <f t="shared" si="63"/>
        <v/>
      </c>
      <c r="G90" s="47" t="str">
        <f t="shared" si="63"/>
        <v/>
      </c>
      <c r="H90" s="47" t="str">
        <f t="shared" si="63"/>
        <v/>
      </c>
      <c r="I90" s="47" t="str">
        <f t="shared" si="63"/>
        <v/>
      </c>
      <c r="J90" s="47" t="str">
        <f t="shared" si="63"/>
        <v/>
      </c>
      <c r="K90" s="47" t="str">
        <f t="shared" si="63"/>
        <v/>
      </c>
      <c r="L90" s="47" t="str">
        <f t="shared" si="63"/>
        <v/>
      </c>
      <c r="M90" s="47" t="str">
        <f t="shared" si="63"/>
        <v/>
      </c>
      <c r="N90" s="47" t="str">
        <f t="shared" si="63"/>
        <v/>
      </c>
      <c r="O90" s="47" t="str">
        <f t="shared" si="63"/>
        <v/>
      </c>
      <c r="P90" s="47" t="str">
        <f t="shared" si="63"/>
        <v/>
      </c>
      <c r="Q90" s="47" t="str">
        <f t="shared" si="63"/>
        <v/>
      </c>
      <c r="R90" s="47" t="str">
        <f t="shared" si="63"/>
        <v/>
      </c>
      <c r="S90" s="47" t="str">
        <f t="shared" si="63"/>
        <v/>
      </c>
      <c r="T90" s="47" t="str">
        <f t="shared" si="63"/>
        <v/>
      </c>
      <c r="U90" s="47" t="str">
        <f t="shared" si="63"/>
        <v/>
      </c>
      <c r="V90" s="47">
        <f t="shared" si="43"/>
        <v>0</v>
      </c>
      <c r="W90" s="47" t="str">
        <f t="shared" si="15"/>
        <v/>
      </c>
      <c r="X90" s="47" t="e">
        <f t="shared" si="16"/>
        <v>#NUM!</v>
      </c>
      <c r="Y90" s="47">
        <f t="shared" si="17"/>
        <v>0</v>
      </c>
      <c r="Z90" s="48">
        <f t="shared" si="18"/>
        <v>0</v>
      </c>
      <c r="AA90" s="49" t="str">
        <f t="shared" si="19"/>
        <v/>
      </c>
      <c r="AB90" s="50" t="str">
        <f t="shared" si="20"/>
        <v/>
      </c>
      <c r="AC90" s="86"/>
      <c r="AD90" s="37">
        <f t="shared" si="21"/>
        <v>0</v>
      </c>
      <c r="AE90" s="23">
        <f t="shared" si="22"/>
        <v>0</v>
      </c>
      <c r="AF90" s="24">
        <f t="shared" si="23"/>
        <v>0</v>
      </c>
      <c r="AG90" s="24">
        <f t="shared" si="24"/>
        <v>0</v>
      </c>
      <c r="AH90" s="24">
        <f t="shared" si="25"/>
        <v>0</v>
      </c>
      <c r="AI90" s="24">
        <f t="shared" si="26"/>
        <v>0</v>
      </c>
      <c r="AJ90" s="25">
        <f t="shared" si="27"/>
        <v>0</v>
      </c>
      <c r="AK90" s="23">
        <f t="shared" si="28"/>
        <v>0</v>
      </c>
      <c r="AL90" s="24">
        <f t="shared" si="29"/>
        <v>0</v>
      </c>
      <c r="AM90" s="24">
        <f t="shared" si="30"/>
        <v>0</v>
      </c>
      <c r="AN90" s="24">
        <f t="shared" si="31"/>
        <v>0</v>
      </c>
      <c r="AO90" s="24">
        <f t="shared" si="32"/>
        <v>0</v>
      </c>
      <c r="AP90" s="24">
        <f t="shared" si="33"/>
        <v>0</v>
      </c>
      <c r="AQ90" s="35">
        <f t="shared" si="34"/>
        <v>0</v>
      </c>
      <c r="AR90" s="40">
        <f t="shared" si="35"/>
        <v>0</v>
      </c>
      <c r="AS90" s="37">
        <f t="shared" si="36"/>
        <v>0</v>
      </c>
      <c r="AT90" s="36" t="str">
        <f t="shared" si="37"/>
        <v/>
      </c>
      <c r="AU90" s="36" t="str">
        <f t="shared" si="38"/>
        <v/>
      </c>
      <c r="AV90" s="46">
        <f t="shared" si="40"/>
        <v>0</v>
      </c>
      <c r="AW90" s="37">
        <f t="shared" si="41"/>
        <v>-16</v>
      </c>
    </row>
    <row r="91" spans="1:49">
      <c r="A91" s="49" t="str">
        <f t="shared" si="11"/>
        <v/>
      </c>
      <c r="B91" s="50" t="str">
        <f t="shared" si="12"/>
        <v/>
      </c>
      <c r="C91" s="50" t="str">
        <f t="shared" si="13"/>
        <v/>
      </c>
      <c r="D91" s="47" t="str">
        <f t="shared" ref="D91:U91" si="64">IF(D57="tlx",D$61+1,IF(OR(D57="dnf",D57="dsq",D57="ocs",D57="raf"),D$60+1,IF(D57="dnc",IF($AQ91=D$65,"bye",D$62+1),D57)))</f>
        <v/>
      </c>
      <c r="E91" s="47" t="str">
        <f t="shared" si="64"/>
        <v/>
      </c>
      <c r="F91" s="47" t="str">
        <f t="shared" si="64"/>
        <v/>
      </c>
      <c r="G91" s="47" t="str">
        <f t="shared" si="64"/>
        <v/>
      </c>
      <c r="H91" s="47" t="str">
        <f t="shared" si="64"/>
        <v/>
      </c>
      <c r="I91" s="47" t="str">
        <f t="shared" si="64"/>
        <v/>
      </c>
      <c r="J91" s="47" t="str">
        <f t="shared" si="64"/>
        <v/>
      </c>
      <c r="K91" s="47" t="str">
        <f t="shared" si="64"/>
        <v/>
      </c>
      <c r="L91" s="47" t="str">
        <f t="shared" si="64"/>
        <v/>
      </c>
      <c r="M91" s="47" t="str">
        <f t="shared" si="64"/>
        <v/>
      </c>
      <c r="N91" s="47" t="str">
        <f t="shared" si="64"/>
        <v/>
      </c>
      <c r="O91" s="47" t="str">
        <f t="shared" si="64"/>
        <v/>
      </c>
      <c r="P91" s="47" t="str">
        <f t="shared" si="64"/>
        <v/>
      </c>
      <c r="Q91" s="47" t="str">
        <f t="shared" si="64"/>
        <v/>
      </c>
      <c r="R91" s="47" t="str">
        <f t="shared" si="64"/>
        <v/>
      </c>
      <c r="S91" s="47" t="str">
        <f t="shared" si="64"/>
        <v/>
      </c>
      <c r="T91" s="47" t="str">
        <f t="shared" si="64"/>
        <v/>
      </c>
      <c r="U91" s="47" t="str">
        <f t="shared" si="64"/>
        <v/>
      </c>
      <c r="V91" s="47">
        <f t="shared" si="43"/>
        <v>0</v>
      </c>
      <c r="W91" s="47" t="str">
        <f t="shared" si="15"/>
        <v/>
      </c>
      <c r="X91" s="47" t="e">
        <f t="shared" si="16"/>
        <v>#NUM!</v>
      </c>
      <c r="Y91" s="47">
        <f t="shared" si="17"/>
        <v>0</v>
      </c>
      <c r="Z91" s="48">
        <f t="shared" si="18"/>
        <v>0</v>
      </c>
      <c r="AA91" s="49" t="str">
        <f t="shared" si="19"/>
        <v/>
      </c>
      <c r="AB91" s="50" t="str">
        <f t="shared" si="20"/>
        <v/>
      </c>
      <c r="AC91" s="86"/>
      <c r="AD91" s="37">
        <f t="shared" si="21"/>
        <v>0</v>
      </c>
      <c r="AE91" s="23">
        <f t="shared" si="22"/>
        <v>0</v>
      </c>
      <c r="AF91" s="24">
        <f t="shared" si="23"/>
        <v>0</v>
      </c>
      <c r="AG91" s="24">
        <f t="shared" si="24"/>
        <v>0</v>
      </c>
      <c r="AH91" s="24">
        <f t="shared" si="25"/>
        <v>0</v>
      </c>
      <c r="AI91" s="24">
        <f t="shared" si="26"/>
        <v>0</v>
      </c>
      <c r="AJ91" s="25">
        <f t="shared" si="27"/>
        <v>0</v>
      </c>
      <c r="AK91" s="23">
        <f t="shared" si="28"/>
        <v>0</v>
      </c>
      <c r="AL91" s="24">
        <f t="shared" si="29"/>
        <v>0</v>
      </c>
      <c r="AM91" s="24">
        <f t="shared" si="30"/>
        <v>0</v>
      </c>
      <c r="AN91" s="24">
        <f t="shared" si="31"/>
        <v>0</v>
      </c>
      <c r="AO91" s="24">
        <f t="shared" si="32"/>
        <v>0</v>
      </c>
      <c r="AP91" s="24">
        <f t="shared" si="33"/>
        <v>0</v>
      </c>
      <c r="AQ91" s="35">
        <f t="shared" si="34"/>
        <v>0</v>
      </c>
      <c r="AR91" s="40">
        <f t="shared" si="35"/>
        <v>0</v>
      </c>
      <c r="AS91" s="37">
        <f t="shared" si="36"/>
        <v>0</v>
      </c>
      <c r="AT91" s="36" t="str">
        <f t="shared" si="37"/>
        <v/>
      </c>
      <c r="AU91" s="36" t="str">
        <f t="shared" si="38"/>
        <v/>
      </c>
      <c r="AV91" s="46">
        <f t="shared" si="40"/>
        <v>0</v>
      </c>
      <c r="AW91" s="37">
        <f t="shared" si="41"/>
        <v>-16</v>
      </c>
    </row>
    <row r="92" spans="1:49">
      <c r="A92" s="49" t="str">
        <f t="shared" si="11"/>
        <v/>
      </c>
      <c r="B92" s="50" t="str">
        <f t="shared" si="12"/>
        <v/>
      </c>
      <c r="C92" s="50" t="str">
        <f t="shared" si="13"/>
        <v/>
      </c>
      <c r="D92" s="47" t="str">
        <f t="shared" ref="D92:U92" si="65">IF(D58="tlx",D$61+1,IF(OR(D58="dnf",D58="dsq",D58="ocs",D58="raf"),D$60+1,IF(D58="dnc",IF($AQ92=D$65,"bye",D$62+1),D58)))</f>
        <v/>
      </c>
      <c r="E92" s="47" t="str">
        <f t="shared" si="65"/>
        <v/>
      </c>
      <c r="F92" s="47" t="str">
        <f t="shared" si="65"/>
        <v/>
      </c>
      <c r="G92" s="47" t="str">
        <f t="shared" si="65"/>
        <v/>
      </c>
      <c r="H92" s="47" t="str">
        <f t="shared" si="65"/>
        <v/>
      </c>
      <c r="I92" s="47" t="str">
        <f t="shared" si="65"/>
        <v/>
      </c>
      <c r="J92" s="47" t="str">
        <f t="shared" si="65"/>
        <v/>
      </c>
      <c r="K92" s="47" t="str">
        <f t="shared" si="65"/>
        <v/>
      </c>
      <c r="L92" s="47" t="str">
        <f t="shared" si="65"/>
        <v/>
      </c>
      <c r="M92" s="47" t="str">
        <f t="shared" si="65"/>
        <v/>
      </c>
      <c r="N92" s="47" t="str">
        <f t="shared" si="65"/>
        <v/>
      </c>
      <c r="O92" s="47" t="str">
        <f t="shared" si="65"/>
        <v/>
      </c>
      <c r="P92" s="47" t="str">
        <f t="shared" si="65"/>
        <v/>
      </c>
      <c r="Q92" s="47" t="str">
        <f t="shared" si="65"/>
        <v/>
      </c>
      <c r="R92" s="47" t="str">
        <f t="shared" si="65"/>
        <v/>
      </c>
      <c r="S92" s="47" t="str">
        <f t="shared" si="65"/>
        <v/>
      </c>
      <c r="T92" s="47" t="str">
        <f t="shared" si="65"/>
        <v/>
      </c>
      <c r="U92" s="47" t="str">
        <f t="shared" si="65"/>
        <v/>
      </c>
      <c r="V92" s="47">
        <f t="shared" si="43"/>
        <v>0</v>
      </c>
      <c r="W92" s="47" t="str">
        <f t="shared" si="15"/>
        <v/>
      </c>
      <c r="X92" s="47" t="e">
        <f t="shared" si="16"/>
        <v>#NUM!</v>
      </c>
      <c r="Y92" s="47">
        <f t="shared" si="17"/>
        <v>0</v>
      </c>
      <c r="Z92" s="48">
        <f t="shared" si="18"/>
        <v>0</v>
      </c>
      <c r="AA92" s="49" t="str">
        <f t="shared" si="19"/>
        <v/>
      </c>
      <c r="AB92" s="50" t="str">
        <f t="shared" si="20"/>
        <v/>
      </c>
      <c r="AC92" s="86"/>
      <c r="AD92" s="43">
        <f t="shared" si="21"/>
        <v>0</v>
      </c>
      <c r="AE92" s="26">
        <f t="shared" si="22"/>
        <v>0</v>
      </c>
      <c r="AF92" s="27">
        <f t="shared" si="23"/>
        <v>0</v>
      </c>
      <c r="AG92" s="27">
        <f t="shared" si="24"/>
        <v>0</v>
      </c>
      <c r="AH92" s="27">
        <f t="shared" si="25"/>
        <v>0</v>
      </c>
      <c r="AI92" s="27">
        <f t="shared" si="26"/>
        <v>0</v>
      </c>
      <c r="AJ92" s="28">
        <f t="shared" si="27"/>
        <v>0</v>
      </c>
      <c r="AK92" s="26">
        <f t="shared" si="28"/>
        <v>0</v>
      </c>
      <c r="AL92" s="27">
        <f t="shared" si="29"/>
        <v>0</v>
      </c>
      <c r="AM92" s="27">
        <f t="shared" si="30"/>
        <v>0</v>
      </c>
      <c r="AN92" s="27">
        <f t="shared" si="31"/>
        <v>0</v>
      </c>
      <c r="AO92" s="27">
        <f t="shared" si="32"/>
        <v>0</v>
      </c>
      <c r="AP92" s="27">
        <f t="shared" si="33"/>
        <v>0</v>
      </c>
      <c r="AQ92" s="35">
        <f t="shared" si="34"/>
        <v>0</v>
      </c>
      <c r="AR92" s="40">
        <f t="shared" si="35"/>
        <v>0</v>
      </c>
      <c r="AS92" s="37">
        <f t="shared" si="36"/>
        <v>0</v>
      </c>
      <c r="AT92" s="36" t="str">
        <f t="shared" si="37"/>
        <v/>
      </c>
      <c r="AU92" s="36" t="str">
        <f t="shared" si="38"/>
        <v/>
      </c>
      <c r="AV92" s="46">
        <f t="shared" si="40"/>
        <v>0</v>
      </c>
      <c r="AW92" s="37">
        <f t="shared" si="41"/>
        <v>-16</v>
      </c>
    </row>
    <row r="93" spans="1:49" s="14" customFormat="1">
      <c r="A93" s="83"/>
      <c r="B93" s="56"/>
    </row>
    <row r="94" spans="1:49" s="38" customFormat="1">
      <c r="A94" s="58"/>
      <c r="B94" s="51"/>
      <c r="AJ94" s="39"/>
    </row>
    <row r="95" spans="1:49" s="38" customFormat="1">
      <c r="A95" s="124"/>
      <c r="B95" s="8" t="s">
        <v>88</v>
      </c>
      <c r="C95" s="124" t="s">
        <v>89</v>
      </c>
      <c r="AJ95" s="39"/>
    </row>
    <row r="96" spans="1:49" s="38" customFormat="1">
      <c r="A96" s="124"/>
      <c r="B96" s="86"/>
      <c r="C96" s="124"/>
      <c r="AJ96" s="39"/>
    </row>
    <row r="97" spans="1:49" s="38" customFormat="1" ht="25.15" customHeight="1">
      <c r="A97" s="58"/>
      <c r="B97" s="122" t="s">
        <v>84</v>
      </c>
      <c r="C97" s="123"/>
      <c r="D97" s="123"/>
      <c r="E97" s="123"/>
      <c r="F97" s="123"/>
      <c r="G97" s="123"/>
      <c r="H97" s="123"/>
      <c r="I97" s="123"/>
      <c r="J97" s="123"/>
      <c r="K97" s="123"/>
      <c r="L97" s="123"/>
      <c r="M97" s="123"/>
      <c r="N97" s="123"/>
      <c r="O97" s="123"/>
      <c r="W97" s="1" t="s">
        <v>58</v>
      </c>
      <c r="X97" s="1" t="s">
        <v>5</v>
      </c>
      <c r="Y97" s="1" t="s">
        <v>8</v>
      </c>
      <c r="Z97" s="1" t="s">
        <v>6</v>
      </c>
    </row>
    <row r="98" spans="1:49" s="38" customFormat="1">
      <c r="A98" s="58" t="s">
        <v>75</v>
      </c>
      <c r="B98" s="38" t="s">
        <v>74</v>
      </c>
      <c r="C98" s="38" t="s">
        <v>76</v>
      </c>
      <c r="D98" s="57">
        <f t="shared" ref="D98:U98" si="66">D67</f>
        <v>41858</v>
      </c>
      <c r="E98" s="57">
        <f t="shared" si="66"/>
        <v>41858</v>
      </c>
      <c r="F98" s="57">
        <f t="shared" si="66"/>
        <v>41858</v>
      </c>
      <c r="G98" s="57">
        <f t="shared" si="66"/>
        <v>41865</v>
      </c>
      <c r="H98" s="57">
        <f t="shared" si="66"/>
        <v>41865</v>
      </c>
      <c r="I98" s="57">
        <f t="shared" si="66"/>
        <v>41865</v>
      </c>
      <c r="J98" s="57">
        <f t="shared" si="66"/>
        <v>41872</v>
      </c>
      <c r="K98" s="57">
        <f t="shared" si="66"/>
        <v>41872</v>
      </c>
      <c r="L98" s="57">
        <f t="shared" si="66"/>
        <v>41872</v>
      </c>
      <c r="M98" s="57">
        <f t="shared" si="66"/>
        <v>41879</v>
      </c>
      <c r="N98" s="57">
        <f t="shared" si="66"/>
        <v>41879</v>
      </c>
      <c r="O98" s="57">
        <f t="shared" si="66"/>
        <v>41879</v>
      </c>
      <c r="P98" s="57">
        <f t="shared" si="66"/>
        <v>41886</v>
      </c>
      <c r="Q98" s="57">
        <f t="shared" si="66"/>
        <v>41886</v>
      </c>
      <c r="R98" s="57">
        <f t="shared" si="66"/>
        <v>41886</v>
      </c>
      <c r="S98" s="57">
        <f t="shared" si="66"/>
        <v>41893</v>
      </c>
      <c r="T98" s="57">
        <f t="shared" si="66"/>
        <v>41893</v>
      </c>
      <c r="U98" s="57">
        <f t="shared" si="66"/>
        <v>41893</v>
      </c>
      <c r="V98" s="58" t="s">
        <v>7</v>
      </c>
      <c r="W98" s="58" t="s">
        <v>4</v>
      </c>
      <c r="X98" s="58" t="s">
        <v>49</v>
      </c>
      <c r="Y98" s="58" t="s">
        <v>9</v>
      </c>
      <c r="Z98" s="58" t="s">
        <v>7</v>
      </c>
      <c r="AA98" s="58" t="s">
        <v>16</v>
      </c>
      <c r="AB98" s="84" t="s">
        <v>74</v>
      </c>
      <c r="AQ98" s="58"/>
      <c r="AR98" s="58"/>
      <c r="AS98" s="58"/>
      <c r="AT98" s="58"/>
      <c r="AU98" s="58"/>
      <c r="AV98" s="58"/>
      <c r="AW98" s="58"/>
    </row>
    <row r="99" spans="1:49">
      <c r="A99" s="53">
        <f t="shared" ref="A99:Z99" si="67">IF($AD68&gt;0,INDEX(A$68:A$92,$AD68),"")</f>
        <v>1151</v>
      </c>
      <c r="B99" s="52" t="str">
        <f t="shared" si="67"/>
        <v>FKA</v>
      </c>
      <c r="C99" s="52" t="str">
        <f t="shared" si="67"/>
        <v>Beckwith</v>
      </c>
      <c r="D99" s="54">
        <f t="shared" si="67"/>
        <v>4</v>
      </c>
      <c r="E99" s="54">
        <f t="shared" si="67"/>
        <v>1</v>
      </c>
      <c r="F99" s="54" t="str">
        <f t="shared" si="67"/>
        <v/>
      </c>
      <c r="G99" s="54">
        <f t="shared" si="67"/>
        <v>1</v>
      </c>
      <c r="H99" s="54">
        <f t="shared" si="67"/>
        <v>4</v>
      </c>
      <c r="I99" s="54">
        <f t="shared" si="67"/>
        <v>1</v>
      </c>
      <c r="J99" s="54">
        <f t="shared" si="67"/>
        <v>6</v>
      </c>
      <c r="K99" s="54" t="str">
        <f t="shared" si="67"/>
        <v/>
      </c>
      <c r="L99" s="54" t="str">
        <f t="shared" si="67"/>
        <v/>
      </c>
      <c r="M99" s="54">
        <f t="shared" si="67"/>
        <v>1</v>
      </c>
      <c r="N99" s="54">
        <f t="shared" si="67"/>
        <v>1</v>
      </c>
      <c r="O99" s="54" t="str">
        <f t="shared" si="67"/>
        <v/>
      </c>
      <c r="P99" s="54">
        <f t="shared" si="67"/>
        <v>5</v>
      </c>
      <c r="Q99" s="54">
        <f t="shared" si="67"/>
        <v>2</v>
      </c>
      <c r="R99" s="54" t="str">
        <f t="shared" si="67"/>
        <v/>
      </c>
      <c r="S99" s="54" t="str">
        <f t="shared" si="67"/>
        <v/>
      </c>
      <c r="T99" s="54" t="str">
        <f t="shared" si="67"/>
        <v/>
      </c>
      <c r="U99" s="54" t="str">
        <f t="shared" si="67"/>
        <v/>
      </c>
      <c r="V99" s="54">
        <f t="shared" si="67"/>
        <v>0</v>
      </c>
      <c r="W99" s="54">
        <f t="shared" si="67"/>
        <v>26</v>
      </c>
      <c r="X99" s="54">
        <f t="shared" si="67"/>
        <v>6</v>
      </c>
      <c r="Y99" s="54">
        <f t="shared" si="67"/>
        <v>20</v>
      </c>
      <c r="Z99" s="55">
        <f t="shared" si="67"/>
        <v>20.00102</v>
      </c>
      <c r="AA99" s="53">
        <f>IF(ScoredBoats&gt;0,1,"")</f>
        <v>1</v>
      </c>
      <c r="AB99" s="52" t="str">
        <f>IF($AD68&gt;0,INDEX(AB$68:AB$92,$AD68),"")</f>
        <v>FKA</v>
      </c>
      <c r="AC99" s="13"/>
    </row>
    <row r="100" spans="1:49">
      <c r="A100" s="53">
        <f t="shared" ref="A100:Z100" si="68">IF($AD69&gt;0,INDEX(A$68:A$92,$AD69),"")</f>
        <v>667</v>
      </c>
      <c r="B100" s="52" t="str">
        <f t="shared" si="68"/>
        <v>Pressure</v>
      </c>
      <c r="C100" s="52" t="str">
        <f t="shared" si="68"/>
        <v>G. Nickerson</v>
      </c>
      <c r="D100" s="54">
        <f t="shared" si="68"/>
        <v>3</v>
      </c>
      <c r="E100" s="54">
        <f t="shared" si="68"/>
        <v>4</v>
      </c>
      <c r="F100" s="54" t="str">
        <f t="shared" si="68"/>
        <v/>
      </c>
      <c r="G100" s="54">
        <f t="shared" si="68"/>
        <v>3</v>
      </c>
      <c r="H100" s="54">
        <f t="shared" si="68"/>
        <v>1</v>
      </c>
      <c r="I100" s="54">
        <f t="shared" si="68"/>
        <v>6</v>
      </c>
      <c r="J100" s="54">
        <f t="shared" si="68"/>
        <v>1</v>
      </c>
      <c r="K100" s="54" t="str">
        <f t="shared" si="68"/>
        <v/>
      </c>
      <c r="L100" s="54" t="str">
        <f t="shared" si="68"/>
        <v/>
      </c>
      <c r="M100" s="54">
        <f t="shared" si="68"/>
        <v>4</v>
      </c>
      <c r="N100" s="54">
        <f t="shared" si="68"/>
        <v>4</v>
      </c>
      <c r="O100" s="54" t="str">
        <f t="shared" si="68"/>
        <v/>
      </c>
      <c r="P100" s="54">
        <f t="shared" si="68"/>
        <v>1</v>
      </c>
      <c r="Q100" s="54">
        <f t="shared" si="68"/>
        <v>5</v>
      </c>
      <c r="R100" s="54" t="str">
        <f t="shared" si="68"/>
        <v/>
      </c>
      <c r="S100" s="54" t="str">
        <f t="shared" si="68"/>
        <v/>
      </c>
      <c r="T100" s="54" t="str">
        <f t="shared" si="68"/>
        <v/>
      </c>
      <c r="U100" s="54" t="str">
        <f t="shared" si="68"/>
        <v/>
      </c>
      <c r="V100" s="54">
        <f t="shared" si="68"/>
        <v>0</v>
      </c>
      <c r="W100" s="54">
        <f t="shared" si="68"/>
        <v>32</v>
      </c>
      <c r="X100" s="54">
        <f t="shared" si="68"/>
        <v>6</v>
      </c>
      <c r="Y100" s="54">
        <f t="shared" si="68"/>
        <v>26</v>
      </c>
      <c r="Z100" s="55">
        <f t="shared" si="68"/>
        <v>26.002050000000001</v>
      </c>
      <c r="AA100" s="53">
        <f t="shared" ref="AA100:AA123" si="69">IF(AA99&lt;ScoredBoats,AA99+1,"")</f>
        <v>2</v>
      </c>
      <c r="AB100" s="52" t="str">
        <f t="shared" ref="AB100:AB123" si="70">IF($AD69&gt;0,INDEX(AB$68:AB$92,$AD69),"")</f>
        <v>Pressure</v>
      </c>
      <c r="AC100" s="13"/>
    </row>
    <row r="101" spans="1:49">
      <c r="A101" s="53">
        <f t="shared" ref="A101:Z101" si="71">IF($AD70&gt;0,INDEX(A$68:A$92,$AD70),"")</f>
        <v>1153</v>
      </c>
      <c r="B101" s="52" t="str">
        <f t="shared" si="71"/>
        <v>More Gostosa</v>
      </c>
      <c r="C101" s="52" t="str">
        <f t="shared" si="71"/>
        <v>Hayes/Kirchhoff</v>
      </c>
      <c r="D101" s="54">
        <f t="shared" si="71"/>
        <v>1</v>
      </c>
      <c r="E101" s="54">
        <f t="shared" si="71"/>
        <v>5</v>
      </c>
      <c r="F101" s="54" t="str">
        <f t="shared" si="71"/>
        <v/>
      </c>
      <c r="G101" s="54">
        <f t="shared" si="71"/>
        <v>2</v>
      </c>
      <c r="H101" s="54">
        <f t="shared" si="71"/>
        <v>5</v>
      </c>
      <c r="I101" s="54">
        <f t="shared" si="71"/>
        <v>2</v>
      </c>
      <c r="J101" s="54">
        <f t="shared" si="71"/>
        <v>5</v>
      </c>
      <c r="K101" s="54" t="str">
        <f t="shared" si="71"/>
        <v/>
      </c>
      <c r="L101" s="54" t="str">
        <f t="shared" si="71"/>
        <v/>
      </c>
      <c r="M101" s="54">
        <f t="shared" si="71"/>
        <v>2</v>
      </c>
      <c r="N101" s="54">
        <f t="shared" si="71"/>
        <v>2</v>
      </c>
      <c r="O101" s="54" t="str">
        <f t="shared" si="71"/>
        <v/>
      </c>
      <c r="P101" s="54">
        <f t="shared" si="71"/>
        <v>2</v>
      </c>
      <c r="Q101" s="54">
        <f t="shared" si="71"/>
        <v>6</v>
      </c>
      <c r="R101" s="54" t="str">
        <f t="shared" si="71"/>
        <v/>
      </c>
      <c r="S101" s="54" t="str">
        <f t="shared" si="71"/>
        <v/>
      </c>
      <c r="T101" s="54" t="str">
        <f t="shared" si="71"/>
        <v/>
      </c>
      <c r="U101" s="54" t="str">
        <f t="shared" si="71"/>
        <v/>
      </c>
      <c r="V101" s="54">
        <f t="shared" si="71"/>
        <v>0</v>
      </c>
      <c r="W101" s="54">
        <f t="shared" si="71"/>
        <v>32</v>
      </c>
      <c r="X101" s="54">
        <f t="shared" si="71"/>
        <v>6</v>
      </c>
      <c r="Y101" s="54">
        <f t="shared" si="71"/>
        <v>26</v>
      </c>
      <c r="Z101" s="55">
        <f t="shared" si="71"/>
        <v>26.003060000000001</v>
      </c>
      <c r="AA101" s="53">
        <f t="shared" si="69"/>
        <v>3</v>
      </c>
      <c r="AB101" s="52" t="str">
        <f t="shared" si="70"/>
        <v>More Gostosa</v>
      </c>
      <c r="AC101" s="13"/>
    </row>
    <row r="102" spans="1:49">
      <c r="A102" s="53">
        <f t="shared" ref="A102:Z102" si="72">IF($AD71&gt;0,INDEX(A$68:A$92,$AD71),"")</f>
        <v>485</v>
      </c>
      <c r="B102" s="52" t="str">
        <f t="shared" si="72"/>
        <v>Argo III</v>
      </c>
      <c r="C102" s="52" t="str">
        <f t="shared" si="72"/>
        <v>C. Nickerson</v>
      </c>
      <c r="D102" s="54">
        <f t="shared" si="72"/>
        <v>2</v>
      </c>
      <c r="E102" s="54">
        <f t="shared" si="72"/>
        <v>6</v>
      </c>
      <c r="F102" s="54" t="str">
        <f t="shared" si="72"/>
        <v/>
      </c>
      <c r="G102" s="54">
        <f t="shared" si="72"/>
        <v>4</v>
      </c>
      <c r="H102" s="54">
        <f t="shared" si="72"/>
        <v>3</v>
      </c>
      <c r="I102" s="54">
        <f t="shared" si="72"/>
        <v>3</v>
      </c>
      <c r="J102" s="54">
        <f t="shared" si="72"/>
        <v>2</v>
      </c>
      <c r="K102" s="54" t="str">
        <f t="shared" si="72"/>
        <v/>
      </c>
      <c r="L102" s="54" t="str">
        <f t="shared" si="72"/>
        <v/>
      </c>
      <c r="M102" s="54">
        <f t="shared" si="72"/>
        <v>3</v>
      </c>
      <c r="N102" s="54">
        <f t="shared" si="72"/>
        <v>3</v>
      </c>
      <c r="O102" s="54" t="str">
        <f t="shared" si="72"/>
        <v/>
      </c>
      <c r="P102" s="54">
        <f t="shared" si="72"/>
        <v>4</v>
      </c>
      <c r="Q102" s="54">
        <f t="shared" si="72"/>
        <v>3</v>
      </c>
      <c r="R102" s="54" t="str">
        <f t="shared" si="72"/>
        <v/>
      </c>
      <c r="S102" s="54" t="str">
        <f t="shared" si="72"/>
        <v/>
      </c>
      <c r="T102" s="54" t="str">
        <f t="shared" si="72"/>
        <v/>
      </c>
      <c r="U102" s="54" t="str">
        <f t="shared" si="72"/>
        <v/>
      </c>
      <c r="V102" s="54">
        <f t="shared" si="72"/>
        <v>0</v>
      </c>
      <c r="W102" s="54">
        <f t="shared" si="72"/>
        <v>33</v>
      </c>
      <c r="X102" s="54">
        <f t="shared" si="72"/>
        <v>6</v>
      </c>
      <c r="Y102" s="54">
        <f t="shared" si="72"/>
        <v>27</v>
      </c>
      <c r="Z102" s="55">
        <f t="shared" si="72"/>
        <v>27.005029999999998</v>
      </c>
      <c r="AA102" s="53">
        <f t="shared" si="69"/>
        <v>4</v>
      </c>
      <c r="AB102" s="52" t="str">
        <f t="shared" si="70"/>
        <v>Argo III</v>
      </c>
      <c r="AC102" s="13"/>
    </row>
    <row r="103" spans="1:49">
      <c r="A103" s="53">
        <f t="shared" ref="A103:Z103" si="73">IF($AD72&gt;0,INDEX(A$68:A$92,$AD72),"")</f>
        <v>588</v>
      </c>
      <c r="B103" s="52" t="str">
        <f t="shared" si="73"/>
        <v>Gallant Fox</v>
      </c>
      <c r="C103" s="52" t="str">
        <f t="shared" si="73"/>
        <v>Dempsey/Thompson</v>
      </c>
      <c r="D103" s="54">
        <f t="shared" si="73"/>
        <v>8</v>
      </c>
      <c r="E103" s="54">
        <f t="shared" si="73"/>
        <v>2</v>
      </c>
      <c r="F103" s="54" t="str">
        <f t="shared" si="73"/>
        <v/>
      </c>
      <c r="G103" s="54">
        <f t="shared" si="73"/>
        <v>6</v>
      </c>
      <c r="H103" s="54">
        <f t="shared" si="73"/>
        <v>2</v>
      </c>
      <c r="I103" s="54">
        <f t="shared" si="73"/>
        <v>4</v>
      </c>
      <c r="J103" s="54">
        <f t="shared" si="73"/>
        <v>3</v>
      </c>
      <c r="K103" s="54" t="str">
        <f t="shared" si="73"/>
        <v/>
      </c>
      <c r="L103" s="54" t="str">
        <f t="shared" si="73"/>
        <v/>
      </c>
      <c r="M103" s="54" t="str">
        <f t="shared" si="73"/>
        <v>bye</v>
      </c>
      <c r="N103" s="54" t="str">
        <f t="shared" si="73"/>
        <v>bye</v>
      </c>
      <c r="O103" s="54" t="str">
        <f t="shared" si="73"/>
        <v/>
      </c>
      <c r="P103" s="54">
        <f t="shared" si="73"/>
        <v>6</v>
      </c>
      <c r="Q103" s="54">
        <f t="shared" si="73"/>
        <v>4</v>
      </c>
      <c r="R103" s="54" t="str">
        <f t="shared" si="73"/>
        <v/>
      </c>
      <c r="S103" s="54" t="str">
        <f t="shared" si="73"/>
        <v/>
      </c>
      <c r="T103" s="54" t="str">
        <f t="shared" si="73"/>
        <v/>
      </c>
      <c r="U103" s="54" t="str">
        <f t="shared" si="73"/>
        <v/>
      </c>
      <c r="V103" s="54">
        <f t="shared" si="73"/>
        <v>2</v>
      </c>
      <c r="W103" s="54">
        <f t="shared" si="73"/>
        <v>35</v>
      </c>
      <c r="X103" s="54">
        <f t="shared" si="73"/>
        <v>8</v>
      </c>
      <c r="Y103" s="54">
        <f t="shared" si="73"/>
        <v>27</v>
      </c>
      <c r="Z103" s="55">
        <f t="shared" si="73"/>
        <v>34.720325714285714</v>
      </c>
      <c r="AA103" s="53">
        <f t="shared" si="69"/>
        <v>5</v>
      </c>
      <c r="AB103" s="52" t="str">
        <f t="shared" si="70"/>
        <v>Gallant Fox</v>
      </c>
      <c r="AC103" s="13"/>
    </row>
    <row r="104" spans="1:49">
      <c r="A104" s="53">
        <f t="shared" ref="A104:Z104" si="74">IF($AD73&gt;0,INDEX(A$68:A$92,$AD73),"")</f>
        <v>591</v>
      </c>
      <c r="B104" s="52" t="str">
        <f t="shared" si="74"/>
        <v>Shamrock VI</v>
      </c>
      <c r="C104" s="52" t="str">
        <f t="shared" si="74"/>
        <v>Mullen</v>
      </c>
      <c r="D104" s="54">
        <f t="shared" si="74"/>
        <v>5</v>
      </c>
      <c r="E104" s="54">
        <f t="shared" si="74"/>
        <v>3</v>
      </c>
      <c r="F104" s="54" t="str">
        <f t="shared" si="74"/>
        <v/>
      </c>
      <c r="G104" s="54">
        <f t="shared" si="74"/>
        <v>5</v>
      </c>
      <c r="H104" s="54">
        <f t="shared" si="74"/>
        <v>6</v>
      </c>
      <c r="I104" s="54">
        <f t="shared" si="74"/>
        <v>5</v>
      </c>
      <c r="J104" s="54">
        <f t="shared" si="74"/>
        <v>8</v>
      </c>
      <c r="K104" s="54" t="str">
        <f t="shared" si="74"/>
        <v/>
      </c>
      <c r="L104" s="54" t="str">
        <f t="shared" si="74"/>
        <v/>
      </c>
      <c r="M104" s="54" t="str">
        <f t="shared" si="74"/>
        <v>bye</v>
      </c>
      <c r="N104" s="54" t="str">
        <f t="shared" si="74"/>
        <v>bye</v>
      </c>
      <c r="O104" s="54" t="str">
        <f t="shared" si="74"/>
        <v/>
      </c>
      <c r="P104" s="54">
        <f t="shared" si="74"/>
        <v>3</v>
      </c>
      <c r="Q104" s="54">
        <f t="shared" si="74"/>
        <v>1</v>
      </c>
      <c r="R104" s="54" t="str">
        <f t="shared" si="74"/>
        <v/>
      </c>
      <c r="S104" s="54" t="str">
        <f t="shared" si="74"/>
        <v/>
      </c>
      <c r="T104" s="54" t="str">
        <f t="shared" si="74"/>
        <v/>
      </c>
      <c r="U104" s="54" t="str">
        <f t="shared" si="74"/>
        <v/>
      </c>
      <c r="V104" s="54">
        <f t="shared" si="74"/>
        <v>2</v>
      </c>
      <c r="W104" s="54">
        <f t="shared" si="74"/>
        <v>36</v>
      </c>
      <c r="X104" s="54">
        <f t="shared" si="74"/>
        <v>8</v>
      </c>
      <c r="Y104" s="54">
        <f t="shared" si="74"/>
        <v>28</v>
      </c>
      <c r="Z104" s="55">
        <f t="shared" si="74"/>
        <v>36.004010000000001</v>
      </c>
      <c r="AA104" s="53">
        <f t="shared" si="69"/>
        <v>6</v>
      </c>
      <c r="AB104" s="52" t="str">
        <f t="shared" si="70"/>
        <v>Shamrock VI</v>
      </c>
      <c r="AC104" s="13"/>
    </row>
    <row r="105" spans="1:49">
      <c r="A105" s="53">
        <f t="shared" ref="A105:Z105" si="75">IF($AD74&gt;0,INDEX(A$68:A$92,$AD74),"")</f>
        <v>175</v>
      </c>
      <c r="B105" s="52" t="str">
        <f t="shared" si="75"/>
        <v>Over the Edge</v>
      </c>
      <c r="C105" s="52" t="str">
        <f t="shared" si="75"/>
        <v>Scott</v>
      </c>
      <c r="D105" s="54">
        <f t="shared" si="75"/>
        <v>6</v>
      </c>
      <c r="E105" s="54">
        <f t="shared" si="75"/>
        <v>8</v>
      </c>
      <c r="F105" s="54" t="str">
        <f t="shared" si="75"/>
        <v/>
      </c>
      <c r="G105" s="54" t="str">
        <f t="shared" si="75"/>
        <v>bye</v>
      </c>
      <c r="H105" s="54" t="str">
        <f t="shared" si="75"/>
        <v>bye</v>
      </c>
      <c r="I105" s="54" t="str">
        <f t="shared" si="75"/>
        <v>bye</v>
      </c>
      <c r="J105" s="54">
        <f t="shared" si="75"/>
        <v>4</v>
      </c>
      <c r="K105" s="54" t="str">
        <f t="shared" si="75"/>
        <v/>
      </c>
      <c r="L105" s="54" t="str">
        <f t="shared" si="75"/>
        <v/>
      </c>
      <c r="M105" s="54">
        <f t="shared" si="75"/>
        <v>5</v>
      </c>
      <c r="N105" s="54">
        <f t="shared" si="75"/>
        <v>5</v>
      </c>
      <c r="O105" s="54" t="str">
        <f t="shared" si="75"/>
        <v/>
      </c>
      <c r="P105" s="54">
        <f t="shared" si="75"/>
        <v>8</v>
      </c>
      <c r="Q105" s="54">
        <f t="shared" si="75"/>
        <v>7</v>
      </c>
      <c r="R105" s="54" t="str">
        <f t="shared" si="75"/>
        <v/>
      </c>
      <c r="S105" s="54" t="str">
        <f t="shared" si="75"/>
        <v/>
      </c>
      <c r="T105" s="54" t="str">
        <f t="shared" si="75"/>
        <v/>
      </c>
      <c r="U105" s="54" t="str">
        <f t="shared" si="75"/>
        <v/>
      </c>
      <c r="V105" s="54">
        <f t="shared" si="75"/>
        <v>3</v>
      </c>
      <c r="W105" s="54">
        <f t="shared" si="75"/>
        <v>43</v>
      </c>
      <c r="X105" s="54">
        <f t="shared" si="75"/>
        <v>8</v>
      </c>
      <c r="Y105" s="54">
        <f t="shared" si="75"/>
        <v>35</v>
      </c>
      <c r="Z105" s="55">
        <f t="shared" si="75"/>
        <v>52.507069999999999</v>
      </c>
      <c r="AA105" s="53">
        <f t="shared" si="69"/>
        <v>7</v>
      </c>
      <c r="AB105" s="52" t="str">
        <f t="shared" si="70"/>
        <v>Over the Edge</v>
      </c>
      <c r="AC105" s="13"/>
    </row>
    <row r="106" spans="1:49">
      <c r="A106" s="53">
        <f t="shared" ref="A106:Z106" si="76">IF($AD75&gt;0,INDEX(A$68:A$92,$AD75),"")</f>
        <v>484</v>
      </c>
      <c r="B106" s="52" t="str">
        <f t="shared" si="76"/>
        <v>Jolly Mon</v>
      </c>
      <c r="C106" s="52" t="str">
        <f t="shared" si="76"/>
        <v>LaVin/Rochlis</v>
      </c>
      <c r="D106" s="54">
        <f t="shared" si="76"/>
        <v>7</v>
      </c>
      <c r="E106" s="54">
        <f t="shared" si="76"/>
        <v>7</v>
      </c>
      <c r="F106" s="54" t="str">
        <f t="shared" si="76"/>
        <v/>
      </c>
      <c r="G106" s="54" t="str">
        <f t="shared" si="76"/>
        <v>bye</v>
      </c>
      <c r="H106" s="54" t="str">
        <f t="shared" si="76"/>
        <v>bye</v>
      </c>
      <c r="I106" s="54" t="str">
        <f t="shared" si="76"/>
        <v>bye</v>
      </c>
      <c r="J106" s="54">
        <f t="shared" si="76"/>
        <v>7</v>
      </c>
      <c r="K106" s="54" t="str">
        <f t="shared" si="76"/>
        <v/>
      </c>
      <c r="L106" s="54" t="str">
        <f t="shared" si="76"/>
        <v/>
      </c>
      <c r="M106" s="54">
        <f t="shared" si="76"/>
        <v>5</v>
      </c>
      <c r="N106" s="54">
        <f t="shared" si="76"/>
        <v>6</v>
      </c>
      <c r="O106" s="54" t="str">
        <f t="shared" si="76"/>
        <v/>
      </c>
      <c r="P106" s="54">
        <f t="shared" si="76"/>
        <v>8</v>
      </c>
      <c r="Q106" s="54">
        <f t="shared" si="76"/>
        <v>8</v>
      </c>
      <c r="R106" s="54" t="str">
        <f t="shared" si="76"/>
        <v/>
      </c>
      <c r="S106" s="54" t="str">
        <f t="shared" si="76"/>
        <v/>
      </c>
      <c r="T106" s="54" t="str">
        <f t="shared" si="76"/>
        <v/>
      </c>
      <c r="U106" s="54" t="str">
        <f t="shared" si="76"/>
        <v/>
      </c>
      <c r="V106" s="54">
        <f t="shared" si="76"/>
        <v>3</v>
      </c>
      <c r="W106" s="54">
        <f t="shared" si="76"/>
        <v>48</v>
      </c>
      <c r="X106" s="54">
        <f t="shared" si="76"/>
        <v>8</v>
      </c>
      <c r="Y106" s="54">
        <f t="shared" si="76"/>
        <v>40</v>
      </c>
      <c r="Z106" s="55">
        <f t="shared" si="76"/>
        <v>60.00808</v>
      </c>
      <c r="AA106" s="53">
        <f t="shared" si="69"/>
        <v>8</v>
      </c>
      <c r="AB106" s="52" t="str">
        <f t="shared" si="70"/>
        <v>Jolly Mon</v>
      </c>
      <c r="AC106" s="13"/>
    </row>
    <row r="107" spans="1:49">
      <c r="A107" s="53" t="str">
        <f t="shared" ref="A107:Z107" si="77">IF($AD76&gt;0,INDEX(A$68:A$92,$AD76),"")</f>
        <v/>
      </c>
      <c r="B107" s="52" t="str">
        <f t="shared" si="77"/>
        <v/>
      </c>
      <c r="C107" s="52" t="str">
        <f t="shared" si="77"/>
        <v/>
      </c>
      <c r="D107" s="54" t="str">
        <f t="shared" si="77"/>
        <v/>
      </c>
      <c r="E107" s="54" t="str">
        <f t="shared" si="77"/>
        <v/>
      </c>
      <c r="F107" s="54" t="str">
        <f t="shared" si="77"/>
        <v/>
      </c>
      <c r="G107" s="54" t="str">
        <f t="shared" si="77"/>
        <v/>
      </c>
      <c r="H107" s="54" t="str">
        <f t="shared" si="77"/>
        <v/>
      </c>
      <c r="I107" s="54" t="str">
        <f t="shared" si="77"/>
        <v/>
      </c>
      <c r="J107" s="54" t="str">
        <f t="shared" si="77"/>
        <v/>
      </c>
      <c r="K107" s="54" t="str">
        <f t="shared" si="77"/>
        <v/>
      </c>
      <c r="L107" s="54" t="str">
        <f t="shared" si="77"/>
        <v/>
      </c>
      <c r="M107" s="54" t="str">
        <f t="shared" si="77"/>
        <v/>
      </c>
      <c r="N107" s="54" t="str">
        <f t="shared" si="77"/>
        <v/>
      </c>
      <c r="O107" s="54" t="str">
        <f t="shared" si="77"/>
        <v/>
      </c>
      <c r="P107" s="54" t="str">
        <f t="shared" si="77"/>
        <v/>
      </c>
      <c r="Q107" s="54" t="str">
        <f t="shared" si="77"/>
        <v/>
      </c>
      <c r="R107" s="54" t="str">
        <f t="shared" si="77"/>
        <v/>
      </c>
      <c r="S107" s="54" t="str">
        <f t="shared" si="77"/>
        <v/>
      </c>
      <c r="T107" s="54" t="str">
        <f t="shared" si="77"/>
        <v/>
      </c>
      <c r="U107" s="54" t="str">
        <f t="shared" si="77"/>
        <v/>
      </c>
      <c r="V107" s="54" t="str">
        <f t="shared" si="77"/>
        <v/>
      </c>
      <c r="W107" s="54" t="str">
        <f t="shared" si="77"/>
        <v/>
      </c>
      <c r="X107" s="54" t="str">
        <f t="shared" si="77"/>
        <v/>
      </c>
      <c r="Y107" s="54" t="str">
        <f t="shared" si="77"/>
        <v/>
      </c>
      <c r="Z107" s="55" t="str">
        <f t="shared" si="77"/>
        <v/>
      </c>
      <c r="AA107" s="53" t="str">
        <f t="shared" si="69"/>
        <v/>
      </c>
      <c r="AB107" s="52" t="str">
        <f t="shared" si="70"/>
        <v/>
      </c>
      <c r="AC107" s="13"/>
    </row>
    <row r="108" spans="1:49">
      <c r="A108" s="53" t="str">
        <f t="shared" ref="A108:Z108" si="78">IF($AD77&gt;0,INDEX(A$68:A$92,$AD77),"")</f>
        <v/>
      </c>
      <c r="B108" s="52" t="str">
        <f t="shared" si="78"/>
        <v/>
      </c>
      <c r="C108" s="52" t="str">
        <f t="shared" si="78"/>
        <v/>
      </c>
      <c r="D108" s="54" t="str">
        <f t="shared" si="78"/>
        <v/>
      </c>
      <c r="E108" s="54" t="str">
        <f t="shared" si="78"/>
        <v/>
      </c>
      <c r="F108" s="54" t="str">
        <f t="shared" si="78"/>
        <v/>
      </c>
      <c r="G108" s="54" t="str">
        <f t="shared" si="78"/>
        <v/>
      </c>
      <c r="H108" s="54" t="str">
        <f t="shared" si="78"/>
        <v/>
      </c>
      <c r="I108" s="54" t="str">
        <f t="shared" si="78"/>
        <v/>
      </c>
      <c r="J108" s="54" t="str">
        <f t="shared" si="78"/>
        <v/>
      </c>
      <c r="K108" s="54" t="str">
        <f t="shared" si="78"/>
        <v/>
      </c>
      <c r="L108" s="54" t="str">
        <f t="shared" si="78"/>
        <v/>
      </c>
      <c r="M108" s="54" t="str">
        <f t="shared" si="78"/>
        <v/>
      </c>
      <c r="N108" s="54" t="str">
        <f t="shared" si="78"/>
        <v/>
      </c>
      <c r="O108" s="54" t="str">
        <f t="shared" si="78"/>
        <v/>
      </c>
      <c r="P108" s="54" t="str">
        <f t="shared" si="78"/>
        <v/>
      </c>
      <c r="Q108" s="54" t="str">
        <f t="shared" si="78"/>
        <v/>
      </c>
      <c r="R108" s="54" t="str">
        <f t="shared" si="78"/>
        <v/>
      </c>
      <c r="S108" s="54" t="str">
        <f t="shared" si="78"/>
        <v/>
      </c>
      <c r="T108" s="54" t="str">
        <f t="shared" si="78"/>
        <v/>
      </c>
      <c r="U108" s="54" t="str">
        <f t="shared" si="78"/>
        <v/>
      </c>
      <c r="V108" s="54" t="str">
        <f t="shared" si="78"/>
        <v/>
      </c>
      <c r="W108" s="54" t="str">
        <f t="shared" si="78"/>
        <v/>
      </c>
      <c r="X108" s="54" t="str">
        <f t="shared" si="78"/>
        <v/>
      </c>
      <c r="Y108" s="54" t="str">
        <f t="shared" si="78"/>
        <v/>
      </c>
      <c r="Z108" s="55" t="str">
        <f t="shared" si="78"/>
        <v/>
      </c>
      <c r="AA108" s="53" t="str">
        <f t="shared" si="69"/>
        <v/>
      </c>
      <c r="AB108" s="52" t="str">
        <f t="shared" si="70"/>
        <v/>
      </c>
      <c r="AC108" s="13"/>
    </row>
    <row r="109" spans="1:49">
      <c r="A109" s="53" t="str">
        <f t="shared" ref="A109:Z109" si="79">IF($AD78&gt;0,INDEX(A$68:A$92,$AD78),"")</f>
        <v/>
      </c>
      <c r="B109" s="52" t="str">
        <f t="shared" si="79"/>
        <v/>
      </c>
      <c r="C109" s="52" t="str">
        <f t="shared" si="79"/>
        <v/>
      </c>
      <c r="D109" s="54" t="str">
        <f t="shared" si="79"/>
        <v/>
      </c>
      <c r="E109" s="54" t="str">
        <f t="shared" si="79"/>
        <v/>
      </c>
      <c r="F109" s="54" t="str">
        <f t="shared" si="79"/>
        <v/>
      </c>
      <c r="G109" s="54" t="str">
        <f t="shared" si="79"/>
        <v/>
      </c>
      <c r="H109" s="54" t="str">
        <f t="shared" si="79"/>
        <v/>
      </c>
      <c r="I109" s="54" t="str">
        <f t="shared" si="79"/>
        <v/>
      </c>
      <c r="J109" s="54" t="str">
        <f t="shared" si="79"/>
        <v/>
      </c>
      <c r="K109" s="54" t="str">
        <f t="shared" si="79"/>
        <v/>
      </c>
      <c r="L109" s="54" t="str">
        <f t="shared" si="79"/>
        <v/>
      </c>
      <c r="M109" s="54" t="str">
        <f t="shared" si="79"/>
        <v/>
      </c>
      <c r="N109" s="54" t="str">
        <f t="shared" si="79"/>
        <v/>
      </c>
      <c r="O109" s="54" t="str">
        <f t="shared" si="79"/>
        <v/>
      </c>
      <c r="P109" s="54" t="str">
        <f t="shared" si="79"/>
        <v/>
      </c>
      <c r="Q109" s="54" t="str">
        <f t="shared" si="79"/>
        <v/>
      </c>
      <c r="R109" s="54" t="str">
        <f t="shared" si="79"/>
        <v/>
      </c>
      <c r="S109" s="54" t="str">
        <f t="shared" si="79"/>
        <v/>
      </c>
      <c r="T109" s="54" t="str">
        <f t="shared" si="79"/>
        <v/>
      </c>
      <c r="U109" s="54" t="str">
        <f t="shared" si="79"/>
        <v/>
      </c>
      <c r="V109" s="54" t="str">
        <f t="shared" si="79"/>
        <v/>
      </c>
      <c r="W109" s="54" t="str">
        <f t="shared" si="79"/>
        <v/>
      </c>
      <c r="X109" s="54" t="str">
        <f t="shared" si="79"/>
        <v/>
      </c>
      <c r="Y109" s="54" t="str">
        <f t="shared" si="79"/>
        <v/>
      </c>
      <c r="Z109" s="55" t="str">
        <f t="shared" si="79"/>
        <v/>
      </c>
      <c r="AA109" s="53" t="str">
        <f t="shared" si="69"/>
        <v/>
      </c>
      <c r="AB109" s="52" t="str">
        <f t="shared" si="70"/>
        <v/>
      </c>
      <c r="AC109" s="13"/>
    </row>
    <row r="110" spans="1:49">
      <c r="A110" s="53" t="str">
        <f t="shared" ref="A110:Z110" si="80">IF($AD79&gt;0,INDEX(A$68:A$92,$AD79),"")</f>
        <v/>
      </c>
      <c r="B110" s="52" t="str">
        <f t="shared" si="80"/>
        <v/>
      </c>
      <c r="C110" s="52" t="str">
        <f t="shared" si="80"/>
        <v/>
      </c>
      <c r="D110" s="54" t="str">
        <f t="shared" si="80"/>
        <v/>
      </c>
      <c r="E110" s="54" t="str">
        <f t="shared" si="80"/>
        <v/>
      </c>
      <c r="F110" s="54" t="str">
        <f t="shared" si="80"/>
        <v/>
      </c>
      <c r="G110" s="54" t="str">
        <f t="shared" si="80"/>
        <v/>
      </c>
      <c r="H110" s="54" t="str">
        <f t="shared" si="80"/>
        <v/>
      </c>
      <c r="I110" s="54" t="str">
        <f t="shared" si="80"/>
        <v/>
      </c>
      <c r="J110" s="54" t="str">
        <f t="shared" si="80"/>
        <v/>
      </c>
      <c r="K110" s="54" t="str">
        <f t="shared" si="80"/>
        <v/>
      </c>
      <c r="L110" s="54" t="str">
        <f t="shared" si="80"/>
        <v/>
      </c>
      <c r="M110" s="54" t="str">
        <f t="shared" si="80"/>
        <v/>
      </c>
      <c r="N110" s="54" t="str">
        <f t="shared" si="80"/>
        <v/>
      </c>
      <c r="O110" s="54" t="str">
        <f t="shared" si="80"/>
        <v/>
      </c>
      <c r="P110" s="54" t="str">
        <f t="shared" si="80"/>
        <v/>
      </c>
      <c r="Q110" s="54" t="str">
        <f t="shared" si="80"/>
        <v/>
      </c>
      <c r="R110" s="54" t="str">
        <f t="shared" si="80"/>
        <v/>
      </c>
      <c r="S110" s="54" t="str">
        <f t="shared" si="80"/>
        <v/>
      </c>
      <c r="T110" s="54" t="str">
        <f t="shared" si="80"/>
        <v/>
      </c>
      <c r="U110" s="54" t="str">
        <f t="shared" si="80"/>
        <v/>
      </c>
      <c r="V110" s="54" t="str">
        <f t="shared" si="80"/>
        <v/>
      </c>
      <c r="W110" s="54" t="str">
        <f t="shared" si="80"/>
        <v/>
      </c>
      <c r="X110" s="54" t="str">
        <f t="shared" si="80"/>
        <v/>
      </c>
      <c r="Y110" s="54" t="str">
        <f t="shared" si="80"/>
        <v/>
      </c>
      <c r="Z110" s="55" t="str">
        <f t="shared" si="80"/>
        <v/>
      </c>
      <c r="AA110" s="53" t="str">
        <f t="shared" si="69"/>
        <v/>
      </c>
      <c r="AB110" s="52" t="str">
        <f t="shared" si="70"/>
        <v/>
      </c>
      <c r="AC110" s="13"/>
    </row>
    <row r="111" spans="1:49">
      <c r="A111" s="53" t="str">
        <f t="shared" ref="A111:Z111" si="81">IF($AD80&gt;0,INDEX(A$68:A$92,$AD80),"")</f>
        <v/>
      </c>
      <c r="B111" s="52" t="str">
        <f t="shared" si="81"/>
        <v/>
      </c>
      <c r="C111" s="52" t="str">
        <f t="shared" si="81"/>
        <v/>
      </c>
      <c r="D111" s="54" t="str">
        <f t="shared" si="81"/>
        <v/>
      </c>
      <c r="E111" s="54" t="str">
        <f t="shared" si="81"/>
        <v/>
      </c>
      <c r="F111" s="54" t="str">
        <f t="shared" si="81"/>
        <v/>
      </c>
      <c r="G111" s="54" t="str">
        <f t="shared" si="81"/>
        <v/>
      </c>
      <c r="H111" s="54" t="str">
        <f t="shared" si="81"/>
        <v/>
      </c>
      <c r="I111" s="54" t="str">
        <f t="shared" si="81"/>
        <v/>
      </c>
      <c r="J111" s="54" t="str">
        <f t="shared" si="81"/>
        <v/>
      </c>
      <c r="K111" s="54" t="str">
        <f t="shared" si="81"/>
        <v/>
      </c>
      <c r="L111" s="54" t="str">
        <f t="shared" si="81"/>
        <v/>
      </c>
      <c r="M111" s="54" t="str">
        <f t="shared" si="81"/>
        <v/>
      </c>
      <c r="N111" s="54" t="str">
        <f t="shared" si="81"/>
        <v/>
      </c>
      <c r="O111" s="54" t="str">
        <f t="shared" si="81"/>
        <v/>
      </c>
      <c r="P111" s="54" t="str">
        <f t="shared" si="81"/>
        <v/>
      </c>
      <c r="Q111" s="54" t="str">
        <f t="shared" si="81"/>
        <v/>
      </c>
      <c r="R111" s="54" t="str">
        <f t="shared" si="81"/>
        <v/>
      </c>
      <c r="S111" s="54" t="str">
        <f t="shared" si="81"/>
        <v/>
      </c>
      <c r="T111" s="54" t="str">
        <f t="shared" si="81"/>
        <v/>
      </c>
      <c r="U111" s="54" t="str">
        <f t="shared" si="81"/>
        <v/>
      </c>
      <c r="V111" s="54" t="str">
        <f t="shared" si="81"/>
        <v/>
      </c>
      <c r="W111" s="54" t="str">
        <f t="shared" si="81"/>
        <v/>
      </c>
      <c r="X111" s="54" t="str">
        <f t="shared" si="81"/>
        <v/>
      </c>
      <c r="Y111" s="54" t="str">
        <f t="shared" si="81"/>
        <v/>
      </c>
      <c r="Z111" s="55" t="str">
        <f t="shared" si="81"/>
        <v/>
      </c>
      <c r="AA111" s="53" t="str">
        <f t="shared" si="69"/>
        <v/>
      </c>
      <c r="AB111" s="52" t="str">
        <f t="shared" si="70"/>
        <v/>
      </c>
      <c r="AC111" s="13"/>
    </row>
    <row r="112" spans="1:49">
      <c r="A112" s="53" t="str">
        <f t="shared" ref="A112:Z112" si="82">IF($AD81&gt;0,INDEX(A$68:A$92,$AD81),"")</f>
        <v/>
      </c>
      <c r="B112" s="52" t="str">
        <f t="shared" si="82"/>
        <v/>
      </c>
      <c r="C112" s="52" t="str">
        <f t="shared" si="82"/>
        <v/>
      </c>
      <c r="D112" s="54" t="str">
        <f t="shared" si="82"/>
        <v/>
      </c>
      <c r="E112" s="54" t="str">
        <f t="shared" si="82"/>
        <v/>
      </c>
      <c r="F112" s="54" t="str">
        <f t="shared" si="82"/>
        <v/>
      </c>
      <c r="G112" s="54" t="str">
        <f t="shared" si="82"/>
        <v/>
      </c>
      <c r="H112" s="54" t="str">
        <f t="shared" si="82"/>
        <v/>
      </c>
      <c r="I112" s="54" t="str">
        <f t="shared" si="82"/>
        <v/>
      </c>
      <c r="J112" s="54" t="str">
        <f t="shared" si="82"/>
        <v/>
      </c>
      <c r="K112" s="54" t="str">
        <f t="shared" si="82"/>
        <v/>
      </c>
      <c r="L112" s="54" t="str">
        <f t="shared" si="82"/>
        <v/>
      </c>
      <c r="M112" s="54" t="str">
        <f t="shared" si="82"/>
        <v/>
      </c>
      <c r="N112" s="54" t="str">
        <f t="shared" si="82"/>
        <v/>
      </c>
      <c r="O112" s="54" t="str">
        <f t="shared" si="82"/>
        <v/>
      </c>
      <c r="P112" s="54" t="str">
        <f t="shared" si="82"/>
        <v/>
      </c>
      <c r="Q112" s="54" t="str">
        <f t="shared" si="82"/>
        <v/>
      </c>
      <c r="R112" s="54" t="str">
        <f t="shared" si="82"/>
        <v/>
      </c>
      <c r="S112" s="54" t="str">
        <f t="shared" si="82"/>
        <v/>
      </c>
      <c r="T112" s="54" t="str">
        <f t="shared" si="82"/>
        <v/>
      </c>
      <c r="U112" s="54" t="str">
        <f t="shared" si="82"/>
        <v/>
      </c>
      <c r="V112" s="54" t="str">
        <f t="shared" si="82"/>
        <v/>
      </c>
      <c r="W112" s="54" t="str">
        <f t="shared" si="82"/>
        <v/>
      </c>
      <c r="X112" s="54" t="str">
        <f t="shared" si="82"/>
        <v/>
      </c>
      <c r="Y112" s="54" t="str">
        <f t="shared" si="82"/>
        <v/>
      </c>
      <c r="Z112" s="55" t="str">
        <f t="shared" si="82"/>
        <v/>
      </c>
      <c r="AA112" s="53" t="str">
        <f t="shared" si="69"/>
        <v/>
      </c>
      <c r="AB112" s="52" t="str">
        <f t="shared" si="70"/>
        <v/>
      </c>
      <c r="AC112" s="13"/>
    </row>
    <row r="113" spans="1:29">
      <c r="A113" s="53" t="str">
        <f t="shared" ref="A113:Z113" si="83">IF($AD82&gt;0,INDEX(A$68:A$92,$AD82),"")</f>
        <v/>
      </c>
      <c r="B113" s="52" t="str">
        <f t="shared" si="83"/>
        <v/>
      </c>
      <c r="C113" s="52" t="str">
        <f t="shared" si="83"/>
        <v/>
      </c>
      <c r="D113" s="54" t="str">
        <f t="shared" si="83"/>
        <v/>
      </c>
      <c r="E113" s="54" t="str">
        <f t="shared" si="83"/>
        <v/>
      </c>
      <c r="F113" s="54" t="str">
        <f t="shared" si="83"/>
        <v/>
      </c>
      <c r="G113" s="54" t="str">
        <f t="shared" si="83"/>
        <v/>
      </c>
      <c r="H113" s="54" t="str">
        <f t="shared" si="83"/>
        <v/>
      </c>
      <c r="I113" s="54" t="str">
        <f t="shared" si="83"/>
        <v/>
      </c>
      <c r="J113" s="54" t="str">
        <f t="shared" si="83"/>
        <v/>
      </c>
      <c r="K113" s="54" t="str">
        <f t="shared" si="83"/>
        <v/>
      </c>
      <c r="L113" s="54" t="str">
        <f t="shared" si="83"/>
        <v/>
      </c>
      <c r="M113" s="54" t="str">
        <f t="shared" si="83"/>
        <v/>
      </c>
      <c r="N113" s="54" t="str">
        <f t="shared" si="83"/>
        <v/>
      </c>
      <c r="O113" s="54" t="str">
        <f t="shared" si="83"/>
        <v/>
      </c>
      <c r="P113" s="54" t="str">
        <f t="shared" si="83"/>
        <v/>
      </c>
      <c r="Q113" s="54" t="str">
        <f t="shared" si="83"/>
        <v/>
      </c>
      <c r="R113" s="54" t="str">
        <f t="shared" si="83"/>
        <v/>
      </c>
      <c r="S113" s="54" t="str">
        <f t="shared" si="83"/>
        <v/>
      </c>
      <c r="T113" s="54" t="str">
        <f t="shared" si="83"/>
        <v/>
      </c>
      <c r="U113" s="54" t="str">
        <f t="shared" si="83"/>
        <v/>
      </c>
      <c r="V113" s="54" t="str">
        <f t="shared" si="83"/>
        <v/>
      </c>
      <c r="W113" s="54" t="str">
        <f t="shared" si="83"/>
        <v/>
      </c>
      <c r="X113" s="54" t="str">
        <f t="shared" si="83"/>
        <v/>
      </c>
      <c r="Y113" s="54" t="str">
        <f t="shared" si="83"/>
        <v/>
      </c>
      <c r="Z113" s="55" t="str">
        <f t="shared" si="83"/>
        <v/>
      </c>
      <c r="AA113" s="53" t="str">
        <f t="shared" si="69"/>
        <v/>
      </c>
      <c r="AB113" s="52" t="str">
        <f t="shared" si="70"/>
        <v/>
      </c>
      <c r="AC113" s="13"/>
    </row>
    <row r="114" spans="1:29">
      <c r="A114" s="53" t="str">
        <f t="shared" ref="A114:Z114" si="84">IF($AD83&gt;0,INDEX(A$68:A$92,$AD83),"")</f>
        <v/>
      </c>
      <c r="B114" s="52" t="str">
        <f t="shared" si="84"/>
        <v/>
      </c>
      <c r="C114" s="52" t="str">
        <f t="shared" si="84"/>
        <v/>
      </c>
      <c r="D114" s="54" t="str">
        <f t="shared" si="84"/>
        <v/>
      </c>
      <c r="E114" s="54" t="str">
        <f t="shared" si="84"/>
        <v/>
      </c>
      <c r="F114" s="54" t="str">
        <f t="shared" si="84"/>
        <v/>
      </c>
      <c r="G114" s="54" t="str">
        <f t="shared" si="84"/>
        <v/>
      </c>
      <c r="H114" s="54" t="str">
        <f t="shared" si="84"/>
        <v/>
      </c>
      <c r="I114" s="54" t="str">
        <f t="shared" si="84"/>
        <v/>
      </c>
      <c r="J114" s="54" t="str">
        <f t="shared" si="84"/>
        <v/>
      </c>
      <c r="K114" s="54" t="str">
        <f t="shared" si="84"/>
        <v/>
      </c>
      <c r="L114" s="54" t="str">
        <f t="shared" si="84"/>
        <v/>
      </c>
      <c r="M114" s="54" t="str">
        <f t="shared" si="84"/>
        <v/>
      </c>
      <c r="N114" s="54" t="str">
        <f t="shared" si="84"/>
        <v/>
      </c>
      <c r="O114" s="54" t="str">
        <f t="shared" si="84"/>
        <v/>
      </c>
      <c r="P114" s="54" t="str">
        <f t="shared" si="84"/>
        <v/>
      </c>
      <c r="Q114" s="54" t="str">
        <f t="shared" si="84"/>
        <v/>
      </c>
      <c r="R114" s="54" t="str">
        <f t="shared" si="84"/>
        <v/>
      </c>
      <c r="S114" s="54" t="str">
        <f t="shared" si="84"/>
        <v/>
      </c>
      <c r="T114" s="54" t="str">
        <f t="shared" si="84"/>
        <v/>
      </c>
      <c r="U114" s="54" t="str">
        <f t="shared" si="84"/>
        <v/>
      </c>
      <c r="V114" s="54" t="str">
        <f t="shared" si="84"/>
        <v/>
      </c>
      <c r="W114" s="54" t="str">
        <f t="shared" si="84"/>
        <v/>
      </c>
      <c r="X114" s="54" t="str">
        <f t="shared" si="84"/>
        <v/>
      </c>
      <c r="Y114" s="54" t="str">
        <f t="shared" si="84"/>
        <v/>
      </c>
      <c r="Z114" s="55" t="str">
        <f t="shared" si="84"/>
        <v/>
      </c>
      <c r="AA114" s="53" t="str">
        <f t="shared" si="69"/>
        <v/>
      </c>
      <c r="AB114" s="52" t="str">
        <f t="shared" si="70"/>
        <v/>
      </c>
      <c r="AC114" s="13"/>
    </row>
    <row r="115" spans="1:29">
      <c r="A115" s="53" t="str">
        <f t="shared" ref="A115:Z115" si="85">IF($AD84&gt;0,INDEX(A$68:A$92,$AD84),"")</f>
        <v/>
      </c>
      <c r="B115" s="52" t="str">
        <f t="shared" si="85"/>
        <v/>
      </c>
      <c r="C115" s="52" t="str">
        <f t="shared" si="85"/>
        <v/>
      </c>
      <c r="D115" s="54" t="str">
        <f t="shared" si="85"/>
        <v/>
      </c>
      <c r="E115" s="54" t="str">
        <f t="shared" si="85"/>
        <v/>
      </c>
      <c r="F115" s="54" t="str">
        <f t="shared" si="85"/>
        <v/>
      </c>
      <c r="G115" s="54" t="str">
        <f t="shared" si="85"/>
        <v/>
      </c>
      <c r="H115" s="54" t="str">
        <f t="shared" si="85"/>
        <v/>
      </c>
      <c r="I115" s="54" t="str">
        <f t="shared" si="85"/>
        <v/>
      </c>
      <c r="J115" s="54" t="str">
        <f t="shared" si="85"/>
        <v/>
      </c>
      <c r="K115" s="54" t="str">
        <f t="shared" si="85"/>
        <v/>
      </c>
      <c r="L115" s="54" t="str">
        <f t="shared" si="85"/>
        <v/>
      </c>
      <c r="M115" s="54" t="str">
        <f t="shared" si="85"/>
        <v/>
      </c>
      <c r="N115" s="54" t="str">
        <f t="shared" si="85"/>
        <v/>
      </c>
      <c r="O115" s="54" t="str">
        <f t="shared" si="85"/>
        <v/>
      </c>
      <c r="P115" s="54" t="str">
        <f t="shared" si="85"/>
        <v/>
      </c>
      <c r="Q115" s="54" t="str">
        <f t="shared" si="85"/>
        <v/>
      </c>
      <c r="R115" s="54" t="str">
        <f t="shared" si="85"/>
        <v/>
      </c>
      <c r="S115" s="54" t="str">
        <f t="shared" si="85"/>
        <v/>
      </c>
      <c r="T115" s="54" t="str">
        <f t="shared" si="85"/>
        <v/>
      </c>
      <c r="U115" s="54" t="str">
        <f t="shared" si="85"/>
        <v/>
      </c>
      <c r="V115" s="54" t="str">
        <f t="shared" si="85"/>
        <v/>
      </c>
      <c r="W115" s="54" t="str">
        <f t="shared" si="85"/>
        <v/>
      </c>
      <c r="X115" s="54" t="str">
        <f t="shared" si="85"/>
        <v/>
      </c>
      <c r="Y115" s="54" t="str">
        <f t="shared" si="85"/>
        <v/>
      </c>
      <c r="Z115" s="55" t="str">
        <f t="shared" si="85"/>
        <v/>
      </c>
      <c r="AA115" s="53" t="str">
        <f t="shared" si="69"/>
        <v/>
      </c>
      <c r="AB115" s="52" t="str">
        <f t="shared" si="70"/>
        <v/>
      </c>
      <c r="AC115" s="13"/>
    </row>
    <row r="116" spans="1:29">
      <c r="A116" s="53" t="str">
        <f t="shared" ref="A116:Z116" si="86">IF($AD85&gt;0,INDEX(A$68:A$92,$AD85),"")</f>
        <v/>
      </c>
      <c r="B116" s="52" t="str">
        <f t="shared" si="86"/>
        <v/>
      </c>
      <c r="C116" s="52" t="str">
        <f t="shared" si="86"/>
        <v/>
      </c>
      <c r="D116" s="54" t="str">
        <f t="shared" si="86"/>
        <v/>
      </c>
      <c r="E116" s="54" t="str">
        <f t="shared" si="86"/>
        <v/>
      </c>
      <c r="F116" s="54" t="str">
        <f t="shared" si="86"/>
        <v/>
      </c>
      <c r="G116" s="54" t="str">
        <f t="shared" si="86"/>
        <v/>
      </c>
      <c r="H116" s="54" t="str">
        <f t="shared" si="86"/>
        <v/>
      </c>
      <c r="I116" s="54" t="str">
        <f t="shared" si="86"/>
        <v/>
      </c>
      <c r="J116" s="54" t="str">
        <f t="shared" si="86"/>
        <v/>
      </c>
      <c r="K116" s="54" t="str">
        <f t="shared" si="86"/>
        <v/>
      </c>
      <c r="L116" s="54" t="str">
        <f t="shared" si="86"/>
        <v/>
      </c>
      <c r="M116" s="54" t="str">
        <f t="shared" si="86"/>
        <v/>
      </c>
      <c r="N116" s="54" t="str">
        <f t="shared" si="86"/>
        <v/>
      </c>
      <c r="O116" s="54" t="str">
        <f t="shared" si="86"/>
        <v/>
      </c>
      <c r="P116" s="54" t="str">
        <f t="shared" si="86"/>
        <v/>
      </c>
      <c r="Q116" s="54" t="str">
        <f t="shared" si="86"/>
        <v/>
      </c>
      <c r="R116" s="54" t="str">
        <f t="shared" si="86"/>
        <v/>
      </c>
      <c r="S116" s="54" t="str">
        <f t="shared" si="86"/>
        <v/>
      </c>
      <c r="T116" s="54" t="str">
        <f t="shared" si="86"/>
        <v/>
      </c>
      <c r="U116" s="54" t="str">
        <f t="shared" si="86"/>
        <v/>
      </c>
      <c r="V116" s="54" t="str">
        <f t="shared" si="86"/>
        <v/>
      </c>
      <c r="W116" s="54" t="str">
        <f t="shared" si="86"/>
        <v/>
      </c>
      <c r="X116" s="54" t="str">
        <f t="shared" si="86"/>
        <v/>
      </c>
      <c r="Y116" s="54" t="str">
        <f t="shared" si="86"/>
        <v/>
      </c>
      <c r="Z116" s="55" t="str">
        <f t="shared" si="86"/>
        <v/>
      </c>
      <c r="AA116" s="53" t="str">
        <f t="shared" si="69"/>
        <v/>
      </c>
      <c r="AB116" s="52" t="str">
        <f t="shared" si="70"/>
        <v/>
      </c>
      <c r="AC116" s="13"/>
    </row>
    <row r="117" spans="1:29">
      <c r="A117" s="53" t="str">
        <f t="shared" ref="A117:Z117" si="87">IF($AD86&gt;0,INDEX(A$68:A$92,$AD86),"")</f>
        <v/>
      </c>
      <c r="B117" s="52" t="str">
        <f t="shared" si="87"/>
        <v/>
      </c>
      <c r="C117" s="52" t="str">
        <f t="shared" si="87"/>
        <v/>
      </c>
      <c r="D117" s="54" t="str">
        <f t="shared" si="87"/>
        <v/>
      </c>
      <c r="E117" s="54" t="str">
        <f t="shared" si="87"/>
        <v/>
      </c>
      <c r="F117" s="54" t="str">
        <f t="shared" si="87"/>
        <v/>
      </c>
      <c r="G117" s="54" t="str">
        <f t="shared" si="87"/>
        <v/>
      </c>
      <c r="H117" s="54" t="str">
        <f t="shared" si="87"/>
        <v/>
      </c>
      <c r="I117" s="54" t="str">
        <f t="shared" si="87"/>
        <v/>
      </c>
      <c r="J117" s="54" t="str">
        <f t="shared" si="87"/>
        <v/>
      </c>
      <c r="K117" s="54" t="str">
        <f t="shared" si="87"/>
        <v/>
      </c>
      <c r="L117" s="54" t="str">
        <f t="shared" si="87"/>
        <v/>
      </c>
      <c r="M117" s="54" t="str">
        <f t="shared" si="87"/>
        <v/>
      </c>
      <c r="N117" s="54" t="str">
        <f t="shared" si="87"/>
        <v/>
      </c>
      <c r="O117" s="54" t="str">
        <f t="shared" si="87"/>
        <v/>
      </c>
      <c r="P117" s="54" t="str">
        <f t="shared" si="87"/>
        <v/>
      </c>
      <c r="Q117" s="54" t="str">
        <f t="shared" si="87"/>
        <v/>
      </c>
      <c r="R117" s="54" t="str">
        <f t="shared" si="87"/>
        <v/>
      </c>
      <c r="S117" s="54" t="str">
        <f t="shared" si="87"/>
        <v/>
      </c>
      <c r="T117" s="54" t="str">
        <f t="shared" si="87"/>
        <v/>
      </c>
      <c r="U117" s="54" t="str">
        <f t="shared" si="87"/>
        <v/>
      </c>
      <c r="V117" s="54" t="str">
        <f t="shared" si="87"/>
        <v/>
      </c>
      <c r="W117" s="54" t="str">
        <f t="shared" si="87"/>
        <v/>
      </c>
      <c r="X117" s="54" t="str">
        <f t="shared" si="87"/>
        <v/>
      </c>
      <c r="Y117" s="54" t="str">
        <f t="shared" si="87"/>
        <v/>
      </c>
      <c r="Z117" s="55" t="str">
        <f t="shared" si="87"/>
        <v/>
      </c>
      <c r="AA117" s="53" t="str">
        <f t="shared" si="69"/>
        <v/>
      </c>
      <c r="AB117" s="52" t="str">
        <f t="shared" si="70"/>
        <v/>
      </c>
      <c r="AC117" s="13"/>
    </row>
    <row r="118" spans="1:29">
      <c r="A118" s="53" t="str">
        <f t="shared" ref="A118:Z118" si="88">IF($AD87&gt;0,INDEX(A$68:A$92,$AD87),"")</f>
        <v/>
      </c>
      <c r="B118" s="52" t="str">
        <f t="shared" si="88"/>
        <v/>
      </c>
      <c r="C118" s="52" t="str">
        <f t="shared" si="88"/>
        <v/>
      </c>
      <c r="D118" s="54" t="str">
        <f t="shared" si="88"/>
        <v/>
      </c>
      <c r="E118" s="54" t="str">
        <f t="shared" si="88"/>
        <v/>
      </c>
      <c r="F118" s="54" t="str">
        <f t="shared" si="88"/>
        <v/>
      </c>
      <c r="G118" s="54" t="str">
        <f t="shared" si="88"/>
        <v/>
      </c>
      <c r="H118" s="54" t="str">
        <f t="shared" si="88"/>
        <v/>
      </c>
      <c r="I118" s="54" t="str">
        <f t="shared" si="88"/>
        <v/>
      </c>
      <c r="J118" s="54" t="str">
        <f t="shared" si="88"/>
        <v/>
      </c>
      <c r="K118" s="54" t="str">
        <f t="shared" si="88"/>
        <v/>
      </c>
      <c r="L118" s="54" t="str">
        <f t="shared" si="88"/>
        <v/>
      </c>
      <c r="M118" s="54" t="str">
        <f t="shared" si="88"/>
        <v/>
      </c>
      <c r="N118" s="54" t="str">
        <f t="shared" si="88"/>
        <v/>
      </c>
      <c r="O118" s="54" t="str">
        <f t="shared" si="88"/>
        <v/>
      </c>
      <c r="P118" s="54" t="str">
        <f t="shared" si="88"/>
        <v/>
      </c>
      <c r="Q118" s="54" t="str">
        <f t="shared" si="88"/>
        <v/>
      </c>
      <c r="R118" s="54" t="str">
        <f t="shared" si="88"/>
        <v/>
      </c>
      <c r="S118" s="54" t="str">
        <f t="shared" si="88"/>
        <v/>
      </c>
      <c r="T118" s="54" t="str">
        <f t="shared" si="88"/>
        <v/>
      </c>
      <c r="U118" s="54" t="str">
        <f t="shared" si="88"/>
        <v/>
      </c>
      <c r="V118" s="54" t="str">
        <f t="shared" si="88"/>
        <v/>
      </c>
      <c r="W118" s="54" t="str">
        <f t="shared" si="88"/>
        <v/>
      </c>
      <c r="X118" s="54" t="str">
        <f t="shared" si="88"/>
        <v/>
      </c>
      <c r="Y118" s="54" t="str">
        <f t="shared" si="88"/>
        <v/>
      </c>
      <c r="Z118" s="55" t="str">
        <f t="shared" si="88"/>
        <v/>
      </c>
      <c r="AA118" s="53" t="str">
        <f t="shared" si="69"/>
        <v/>
      </c>
      <c r="AB118" s="52" t="str">
        <f t="shared" si="70"/>
        <v/>
      </c>
      <c r="AC118" s="13"/>
    </row>
    <row r="119" spans="1:29">
      <c r="A119" s="53" t="str">
        <f t="shared" ref="A119:Z119" si="89">IF($AD88&gt;0,INDEX(A$68:A$92,$AD88),"")</f>
        <v/>
      </c>
      <c r="B119" s="52" t="str">
        <f t="shared" si="89"/>
        <v/>
      </c>
      <c r="C119" s="52" t="str">
        <f t="shared" si="89"/>
        <v/>
      </c>
      <c r="D119" s="54" t="str">
        <f t="shared" si="89"/>
        <v/>
      </c>
      <c r="E119" s="54" t="str">
        <f t="shared" si="89"/>
        <v/>
      </c>
      <c r="F119" s="54" t="str">
        <f t="shared" si="89"/>
        <v/>
      </c>
      <c r="G119" s="54" t="str">
        <f t="shared" si="89"/>
        <v/>
      </c>
      <c r="H119" s="54" t="str">
        <f t="shared" si="89"/>
        <v/>
      </c>
      <c r="I119" s="54" t="str">
        <f t="shared" si="89"/>
        <v/>
      </c>
      <c r="J119" s="54" t="str">
        <f t="shared" si="89"/>
        <v/>
      </c>
      <c r="K119" s="54" t="str">
        <f t="shared" si="89"/>
        <v/>
      </c>
      <c r="L119" s="54" t="str">
        <f t="shared" si="89"/>
        <v/>
      </c>
      <c r="M119" s="54" t="str">
        <f t="shared" si="89"/>
        <v/>
      </c>
      <c r="N119" s="54" t="str">
        <f t="shared" si="89"/>
        <v/>
      </c>
      <c r="O119" s="54" t="str">
        <f t="shared" si="89"/>
        <v/>
      </c>
      <c r="P119" s="54" t="str">
        <f t="shared" si="89"/>
        <v/>
      </c>
      <c r="Q119" s="54" t="str">
        <f t="shared" si="89"/>
        <v/>
      </c>
      <c r="R119" s="54" t="str">
        <f t="shared" si="89"/>
        <v/>
      </c>
      <c r="S119" s="54" t="str">
        <f t="shared" si="89"/>
        <v/>
      </c>
      <c r="T119" s="54" t="str">
        <f t="shared" si="89"/>
        <v/>
      </c>
      <c r="U119" s="54" t="str">
        <f t="shared" si="89"/>
        <v/>
      </c>
      <c r="V119" s="54" t="str">
        <f t="shared" si="89"/>
        <v/>
      </c>
      <c r="W119" s="54" t="str">
        <f t="shared" si="89"/>
        <v/>
      </c>
      <c r="X119" s="54" t="str">
        <f t="shared" si="89"/>
        <v/>
      </c>
      <c r="Y119" s="54" t="str">
        <f t="shared" si="89"/>
        <v/>
      </c>
      <c r="Z119" s="55" t="str">
        <f t="shared" si="89"/>
        <v/>
      </c>
      <c r="AA119" s="53" t="str">
        <f t="shared" si="69"/>
        <v/>
      </c>
      <c r="AB119" s="52" t="str">
        <f t="shared" si="70"/>
        <v/>
      </c>
      <c r="AC119" s="13"/>
    </row>
    <row r="120" spans="1:29">
      <c r="A120" s="53" t="str">
        <f t="shared" ref="A120:Z120" si="90">IF($AD89&gt;0,INDEX(A$68:A$92,$AD89),"")</f>
        <v/>
      </c>
      <c r="B120" s="52" t="str">
        <f t="shared" si="90"/>
        <v/>
      </c>
      <c r="C120" s="52" t="str">
        <f t="shared" si="90"/>
        <v/>
      </c>
      <c r="D120" s="54" t="str">
        <f t="shared" si="90"/>
        <v/>
      </c>
      <c r="E120" s="54" t="str">
        <f t="shared" si="90"/>
        <v/>
      </c>
      <c r="F120" s="54" t="str">
        <f t="shared" si="90"/>
        <v/>
      </c>
      <c r="G120" s="54" t="str">
        <f t="shared" si="90"/>
        <v/>
      </c>
      <c r="H120" s="54" t="str">
        <f t="shared" si="90"/>
        <v/>
      </c>
      <c r="I120" s="54" t="str">
        <f t="shared" si="90"/>
        <v/>
      </c>
      <c r="J120" s="54" t="str">
        <f t="shared" si="90"/>
        <v/>
      </c>
      <c r="K120" s="54" t="str">
        <f t="shared" si="90"/>
        <v/>
      </c>
      <c r="L120" s="54" t="str">
        <f t="shared" si="90"/>
        <v/>
      </c>
      <c r="M120" s="54" t="str">
        <f t="shared" si="90"/>
        <v/>
      </c>
      <c r="N120" s="54" t="str">
        <f t="shared" si="90"/>
        <v/>
      </c>
      <c r="O120" s="54" t="str">
        <f t="shared" si="90"/>
        <v/>
      </c>
      <c r="P120" s="54" t="str">
        <f t="shared" si="90"/>
        <v/>
      </c>
      <c r="Q120" s="54" t="str">
        <f t="shared" si="90"/>
        <v/>
      </c>
      <c r="R120" s="54" t="str">
        <f t="shared" si="90"/>
        <v/>
      </c>
      <c r="S120" s="54" t="str">
        <f t="shared" si="90"/>
        <v/>
      </c>
      <c r="T120" s="54" t="str">
        <f t="shared" si="90"/>
        <v/>
      </c>
      <c r="U120" s="54" t="str">
        <f t="shared" si="90"/>
        <v/>
      </c>
      <c r="V120" s="54" t="str">
        <f t="shared" si="90"/>
        <v/>
      </c>
      <c r="W120" s="54" t="str">
        <f t="shared" si="90"/>
        <v/>
      </c>
      <c r="X120" s="54" t="str">
        <f t="shared" si="90"/>
        <v/>
      </c>
      <c r="Y120" s="54" t="str">
        <f t="shared" si="90"/>
        <v/>
      </c>
      <c r="Z120" s="55" t="str">
        <f t="shared" si="90"/>
        <v/>
      </c>
      <c r="AA120" s="53" t="str">
        <f t="shared" si="69"/>
        <v/>
      </c>
      <c r="AB120" s="52" t="str">
        <f t="shared" si="70"/>
        <v/>
      </c>
      <c r="AC120" s="13"/>
    </row>
    <row r="121" spans="1:29">
      <c r="A121" s="53" t="str">
        <f t="shared" ref="A121:Z121" si="91">IF($AD90&gt;0,INDEX(A$68:A$92,$AD90),"")</f>
        <v/>
      </c>
      <c r="B121" s="52" t="str">
        <f t="shared" si="91"/>
        <v/>
      </c>
      <c r="C121" s="52" t="str">
        <f t="shared" si="91"/>
        <v/>
      </c>
      <c r="D121" s="54" t="str">
        <f t="shared" si="91"/>
        <v/>
      </c>
      <c r="E121" s="54" t="str">
        <f t="shared" si="91"/>
        <v/>
      </c>
      <c r="F121" s="54" t="str">
        <f t="shared" si="91"/>
        <v/>
      </c>
      <c r="G121" s="54" t="str">
        <f t="shared" si="91"/>
        <v/>
      </c>
      <c r="H121" s="54" t="str">
        <f t="shared" si="91"/>
        <v/>
      </c>
      <c r="I121" s="54" t="str">
        <f t="shared" si="91"/>
        <v/>
      </c>
      <c r="J121" s="54" t="str">
        <f t="shared" si="91"/>
        <v/>
      </c>
      <c r="K121" s="54" t="str">
        <f t="shared" si="91"/>
        <v/>
      </c>
      <c r="L121" s="54" t="str">
        <f t="shared" si="91"/>
        <v/>
      </c>
      <c r="M121" s="54" t="str">
        <f t="shared" si="91"/>
        <v/>
      </c>
      <c r="N121" s="54" t="str">
        <f t="shared" si="91"/>
        <v/>
      </c>
      <c r="O121" s="54" t="str">
        <f t="shared" si="91"/>
        <v/>
      </c>
      <c r="P121" s="54" t="str">
        <f t="shared" si="91"/>
        <v/>
      </c>
      <c r="Q121" s="54" t="str">
        <f t="shared" si="91"/>
        <v/>
      </c>
      <c r="R121" s="54" t="str">
        <f t="shared" si="91"/>
        <v/>
      </c>
      <c r="S121" s="54" t="str">
        <f t="shared" si="91"/>
        <v/>
      </c>
      <c r="T121" s="54" t="str">
        <f t="shared" si="91"/>
        <v/>
      </c>
      <c r="U121" s="54" t="str">
        <f t="shared" si="91"/>
        <v/>
      </c>
      <c r="V121" s="54" t="str">
        <f t="shared" si="91"/>
        <v/>
      </c>
      <c r="W121" s="54" t="str">
        <f t="shared" si="91"/>
        <v/>
      </c>
      <c r="X121" s="54" t="str">
        <f t="shared" si="91"/>
        <v/>
      </c>
      <c r="Y121" s="54" t="str">
        <f t="shared" si="91"/>
        <v/>
      </c>
      <c r="Z121" s="55" t="str">
        <f t="shared" si="91"/>
        <v/>
      </c>
      <c r="AA121" s="53" t="str">
        <f t="shared" si="69"/>
        <v/>
      </c>
      <c r="AB121" s="52" t="str">
        <f t="shared" si="70"/>
        <v/>
      </c>
      <c r="AC121" s="13"/>
    </row>
    <row r="122" spans="1:29">
      <c r="A122" s="53" t="str">
        <f t="shared" ref="A122:Z122" si="92">IF($AD91&gt;0,INDEX(A$68:A$92,$AD91),"")</f>
        <v/>
      </c>
      <c r="B122" s="52" t="str">
        <f t="shared" si="92"/>
        <v/>
      </c>
      <c r="C122" s="52" t="str">
        <f t="shared" si="92"/>
        <v/>
      </c>
      <c r="D122" s="54" t="str">
        <f t="shared" si="92"/>
        <v/>
      </c>
      <c r="E122" s="54" t="str">
        <f t="shared" si="92"/>
        <v/>
      </c>
      <c r="F122" s="54" t="str">
        <f t="shared" si="92"/>
        <v/>
      </c>
      <c r="G122" s="54" t="str">
        <f t="shared" si="92"/>
        <v/>
      </c>
      <c r="H122" s="54" t="str">
        <f t="shared" si="92"/>
        <v/>
      </c>
      <c r="I122" s="54" t="str">
        <f t="shared" si="92"/>
        <v/>
      </c>
      <c r="J122" s="54" t="str">
        <f t="shared" si="92"/>
        <v/>
      </c>
      <c r="K122" s="54" t="str">
        <f t="shared" si="92"/>
        <v/>
      </c>
      <c r="L122" s="54" t="str">
        <f t="shared" si="92"/>
        <v/>
      </c>
      <c r="M122" s="54" t="str">
        <f t="shared" si="92"/>
        <v/>
      </c>
      <c r="N122" s="54" t="str">
        <f t="shared" si="92"/>
        <v/>
      </c>
      <c r="O122" s="54" t="str">
        <f t="shared" si="92"/>
        <v/>
      </c>
      <c r="P122" s="54" t="str">
        <f t="shared" si="92"/>
        <v/>
      </c>
      <c r="Q122" s="54" t="str">
        <f t="shared" si="92"/>
        <v/>
      </c>
      <c r="R122" s="54" t="str">
        <f t="shared" si="92"/>
        <v/>
      </c>
      <c r="S122" s="54" t="str">
        <f t="shared" si="92"/>
        <v/>
      </c>
      <c r="T122" s="54" t="str">
        <f t="shared" si="92"/>
        <v/>
      </c>
      <c r="U122" s="54" t="str">
        <f t="shared" si="92"/>
        <v/>
      </c>
      <c r="V122" s="54" t="str">
        <f t="shared" si="92"/>
        <v/>
      </c>
      <c r="W122" s="54" t="str">
        <f t="shared" si="92"/>
        <v/>
      </c>
      <c r="X122" s="54" t="str">
        <f t="shared" si="92"/>
        <v/>
      </c>
      <c r="Y122" s="54" t="str">
        <f t="shared" si="92"/>
        <v/>
      </c>
      <c r="Z122" s="55" t="str">
        <f t="shared" si="92"/>
        <v/>
      </c>
      <c r="AA122" s="53" t="str">
        <f t="shared" si="69"/>
        <v/>
      </c>
      <c r="AB122" s="52" t="str">
        <f t="shared" si="70"/>
        <v/>
      </c>
      <c r="AC122" s="13"/>
    </row>
    <row r="123" spans="1:29">
      <c r="A123" s="53" t="str">
        <f t="shared" ref="A123:Z123" si="93">IF($AD92&gt;0,INDEX(A$68:A$92,$AD92),"")</f>
        <v/>
      </c>
      <c r="B123" s="52" t="str">
        <f t="shared" si="93"/>
        <v/>
      </c>
      <c r="C123" s="52" t="str">
        <f t="shared" si="93"/>
        <v/>
      </c>
      <c r="D123" s="54" t="str">
        <f t="shared" si="93"/>
        <v/>
      </c>
      <c r="E123" s="54" t="str">
        <f t="shared" si="93"/>
        <v/>
      </c>
      <c r="F123" s="54" t="str">
        <f t="shared" si="93"/>
        <v/>
      </c>
      <c r="G123" s="54" t="str">
        <f t="shared" si="93"/>
        <v/>
      </c>
      <c r="H123" s="54" t="str">
        <f t="shared" si="93"/>
        <v/>
      </c>
      <c r="I123" s="54" t="str">
        <f t="shared" si="93"/>
        <v/>
      </c>
      <c r="J123" s="54" t="str">
        <f t="shared" si="93"/>
        <v/>
      </c>
      <c r="K123" s="54" t="str">
        <f t="shared" si="93"/>
        <v/>
      </c>
      <c r="L123" s="54" t="str">
        <f t="shared" si="93"/>
        <v/>
      </c>
      <c r="M123" s="54" t="str">
        <f t="shared" si="93"/>
        <v/>
      </c>
      <c r="N123" s="54" t="str">
        <f t="shared" si="93"/>
        <v/>
      </c>
      <c r="O123" s="54" t="str">
        <f t="shared" si="93"/>
        <v/>
      </c>
      <c r="P123" s="54" t="str">
        <f t="shared" si="93"/>
        <v/>
      </c>
      <c r="Q123" s="54" t="str">
        <f t="shared" si="93"/>
        <v/>
      </c>
      <c r="R123" s="54" t="str">
        <f t="shared" si="93"/>
        <v/>
      </c>
      <c r="S123" s="54" t="str">
        <f t="shared" si="93"/>
        <v/>
      </c>
      <c r="T123" s="54" t="str">
        <f t="shared" si="93"/>
        <v/>
      </c>
      <c r="U123" s="54" t="str">
        <f t="shared" si="93"/>
        <v/>
      </c>
      <c r="V123" s="54" t="str">
        <f t="shared" si="93"/>
        <v/>
      </c>
      <c r="W123" s="54" t="str">
        <f t="shared" si="93"/>
        <v/>
      </c>
      <c r="X123" s="54" t="str">
        <f t="shared" si="93"/>
        <v/>
      </c>
      <c r="Y123" s="54" t="str">
        <f t="shared" si="93"/>
        <v/>
      </c>
      <c r="Z123" s="55" t="str">
        <f t="shared" si="93"/>
        <v/>
      </c>
      <c r="AA123" s="53" t="str">
        <f t="shared" si="69"/>
        <v/>
      </c>
      <c r="AB123" s="52" t="str">
        <f t="shared" si="70"/>
        <v/>
      </c>
      <c r="AC123" s="13"/>
    </row>
    <row r="124" spans="1:29">
      <c r="B124" s="8" t="s">
        <v>28</v>
      </c>
    </row>
  </sheetData>
  <sortState ref="A34:C42">
    <sortCondition ref="A34:A42"/>
  </sortState>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12301" r:id="rId4" name="TextBox1">
          <controlPr defaultSize="0" autoLine="0" autoPict="0" r:id="rId5">
            <anchor moveWithCells="1">
              <from>
                <xdr:col>21</xdr:col>
                <xdr:colOff>155275</xdr:colOff>
                <xdr:row>21</xdr:row>
                <xdr:rowOff>0</xdr:rowOff>
              </from>
              <to>
                <xdr:col>30</xdr:col>
                <xdr:colOff>77638</xdr:colOff>
                <xdr:row>21</xdr:row>
                <xdr:rowOff>0</xdr:rowOff>
              </to>
            </anchor>
          </controlPr>
        </control>
      </mc:Choice>
      <mc:Fallback>
        <control shapeId="12301" r:id="rId4" name="Text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116"/>
  <sheetViews>
    <sheetView topLeftCell="A11" workbookViewId="0">
      <selection activeCell="C32" sqref="C32"/>
    </sheetView>
    <sheetView workbookViewId="1">
      <selection activeCell="G32" sqref="G32"/>
    </sheetView>
  </sheetViews>
  <sheetFormatPr defaultRowHeight="12.9"/>
  <cols>
    <col min="1" max="1" width="9.125" style="1"/>
    <col min="2" max="3" width="15.75" customWidth="1"/>
    <col min="4" max="4" width="12.25" customWidth="1"/>
    <col min="5" max="5" width="15.25" customWidth="1"/>
    <col min="6" max="6" width="9.375" customWidth="1"/>
    <col min="7" max="21" width="5.25" customWidth="1"/>
    <col min="22" max="22" width="14.25" customWidth="1"/>
    <col min="23" max="23" width="6.75" customWidth="1"/>
    <col min="24" max="24" width="6.375" customWidth="1"/>
    <col min="26" max="26" width="9.875" customWidth="1"/>
    <col min="27" max="27" width="11" customWidth="1"/>
    <col min="28" max="29" width="16.375" customWidth="1"/>
    <col min="30" max="31" width="6.75" customWidth="1"/>
    <col min="32" max="37" width="3.75" customWidth="1"/>
    <col min="38" max="38" width="4.125" customWidth="1"/>
    <col min="39" max="43" width="3.75" customWidth="1"/>
    <col min="44" max="44" width="6.25" customWidth="1"/>
    <col min="45" max="45" width="20.125" customWidth="1"/>
    <col min="46" max="46" width="11.75" customWidth="1"/>
    <col min="47" max="47" width="7.125" customWidth="1"/>
    <col min="48" max="48" width="6" customWidth="1"/>
    <col min="49" max="49" width="9.625" customWidth="1"/>
  </cols>
  <sheetData>
    <row r="1" spans="2:23" ht="25.15">
      <c r="B1" s="149"/>
      <c r="C1" s="1"/>
    </row>
    <row r="2" spans="2:23">
      <c r="B2" s="246" t="s">
        <v>24</v>
      </c>
      <c r="C2" s="247"/>
      <c r="D2" s="247"/>
      <c r="E2" s="247"/>
      <c r="F2" s="247"/>
      <c r="G2" s="247"/>
      <c r="H2" s="247"/>
      <c r="I2" s="247"/>
      <c r="J2" s="247"/>
      <c r="K2" s="247"/>
      <c r="L2" s="247"/>
      <c r="M2" s="247"/>
      <c r="N2" s="247"/>
      <c r="O2" s="247"/>
      <c r="P2" s="247"/>
      <c r="Q2" s="247"/>
      <c r="R2" s="247"/>
      <c r="S2" s="247"/>
      <c r="T2" s="247"/>
      <c r="U2" s="247"/>
      <c r="V2" s="247"/>
      <c r="W2" s="248"/>
    </row>
    <row r="3" spans="2:23">
      <c r="B3" s="249"/>
      <c r="C3" s="250"/>
      <c r="D3" s="250"/>
      <c r="E3" s="250"/>
      <c r="F3" s="250"/>
      <c r="G3" s="250"/>
      <c r="H3" s="250"/>
      <c r="I3" s="250"/>
      <c r="J3" s="250"/>
      <c r="K3" s="250"/>
      <c r="L3" s="250"/>
      <c r="M3" s="250"/>
      <c r="N3" s="250"/>
      <c r="O3" s="250"/>
      <c r="P3" s="250"/>
      <c r="Q3" s="250"/>
      <c r="R3" s="250"/>
      <c r="S3" s="250"/>
      <c r="T3" s="250"/>
      <c r="U3" s="250"/>
      <c r="V3" s="250"/>
      <c r="W3" s="251"/>
    </row>
    <row r="4" spans="2:23">
      <c r="B4" s="252" t="s">
        <v>91</v>
      </c>
      <c r="C4" s="253"/>
      <c r="D4" s="253"/>
      <c r="E4" s="253"/>
      <c r="F4" s="253"/>
      <c r="G4" s="253"/>
      <c r="H4" s="253"/>
      <c r="I4" s="253"/>
      <c r="J4" s="253"/>
      <c r="K4" s="253"/>
      <c r="L4" s="253"/>
      <c r="M4" s="253"/>
      <c r="N4" s="253"/>
      <c r="O4" s="253"/>
      <c r="P4" s="253"/>
      <c r="Q4" s="253"/>
      <c r="R4" s="253"/>
      <c r="S4" s="253"/>
      <c r="T4" s="253"/>
      <c r="U4" s="253"/>
      <c r="V4" s="253"/>
      <c r="W4" s="252"/>
    </row>
    <row r="5" spans="2:23">
      <c r="B5" s="252"/>
      <c r="C5" s="253"/>
      <c r="D5" s="253"/>
      <c r="E5" s="253"/>
      <c r="F5" s="253"/>
      <c r="G5" s="253"/>
      <c r="H5" s="253"/>
      <c r="I5" s="253"/>
      <c r="J5" s="253"/>
      <c r="K5" s="253"/>
      <c r="L5" s="253"/>
      <c r="M5" s="253"/>
      <c r="N5" s="253"/>
      <c r="O5" s="253"/>
      <c r="P5" s="253"/>
      <c r="Q5" s="253"/>
      <c r="R5" s="253"/>
      <c r="S5" s="253"/>
      <c r="T5" s="253"/>
      <c r="U5" s="253"/>
      <c r="V5" s="253"/>
      <c r="W5" s="252"/>
    </row>
    <row r="6" spans="2:23">
      <c r="B6" s="252"/>
      <c r="C6" s="253"/>
      <c r="D6" s="253"/>
      <c r="E6" s="253"/>
      <c r="F6" s="253"/>
      <c r="G6" s="253"/>
      <c r="H6" s="253"/>
      <c r="I6" s="253"/>
      <c r="J6" s="253"/>
      <c r="K6" s="253"/>
      <c r="L6" s="253"/>
      <c r="M6" s="253"/>
      <c r="N6" s="253"/>
      <c r="O6" s="253"/>
      <c r="P6" s="253"/>
      <c r="Q6" s="253"/>
      <c r="R6" s="253"/>
      <c r="S6" s="253"/>
      <c r="T6" s="253"/>
      <c r="U6" s="253"/>
      <c r="V6" s="253"/>
      <c r="W6" s="252"/>
    </row>
    <row r="7" spans="2:23">
      <c r="B7" s="252"/>
      <c r="C7" s="253"/>
      <c r="D7" s="253"/>
      <c r="E7" s="253"/>
      <c r="F7" s="253"/>
      <c r="G7" s="253"/>
      <c r="H7" s="253"/>
      <c r="I7" s="253"/>
      <c r="J7" s="253"/>
      <c r="K7" s="253"/>
      <c r="L7" s="253"/>
      <c r="M7" s="253"/>
      <c r="N7" s="253"/>
      <c r="O7" s="253"/>
      <c r="P7" s="253"/>
      <c r="Q7" s="253"/>
      <c r="R7" s="253"/>
      <c r="S7" s="253"/>
      <c r="T7" s="253"/>
      <c r="U7" s="253"/>
      <c r="V7" s="253"/>
      <c r="W7" s="252"/>
    </row>
    <row r="8" spans="2:23">
      <c r="B8" s="252"/>
      <c r="C8" s="253"/>
      <c r="D8" s="253"/>
      <c r="E8" s="253"/>
      <c r="F8" s="253"/>
      <c r="G8" s="253"/>
      <c r="H8" s="253"/>
      <c r="I8" s="253"/>
      <c r="J8" s="253"/>
      <c r="K8" s="253"/>
      <c r="L8" s="253"/>
      <c r="M8" s="253"/>
      <c r="N8" s="253"/>
      <c r="O8" s="253"/>
      <c r="P8" s="253"/>
      <c r="Q8" s="253"/>
      <c r="R8" s="253"/>
      <c r="S8" s="253"/>
      <c r="T8" s="253"/>
      <c r="U8" s="253"/>
      <c r="V8" s="253"/>
      <c r="W8" s="252"/>
    </row>
    <row r="9" spans="2:23">
      <c r="B9" s="252"/>
      <c r="C9" s="253"/>
      <c r="D9" s="253"/>
      <c r="E9" s="253"/>
      <c r="F9" s="253"/>
      <c r="G9" s="253"/>
      <c r="H9" s="253"/>
      <c r="I9" s="253"/>
      <c r="J9" s="253"/>
      <c r="K9" s="253"/>
      <c r="L9" s="253"/>
      <c r="M9" s="253"/>
      <c r="N9" s="253"/>
      <c r="O9" s="253"/>
      <c r="P9" s="253"/>
      <c r="Q9" s="253"/>
      <c r="R9" s="253"/>
      <c r="S9" s="253"/>
      <c r="T9" s="253"/>
      <c r="U9" s="253"/>
      <c r="V9" s="253"/>
      <c r="W9" s="252"/>
    </row>
    <row r="10" spans="2:23">
      <c r="B10" s="252"/>
      <c r="C10" s="253"/>
      <c r="D10" s="253"/>
      <c r="E10" s="253"/>
      <c r="F10" s="253"/>
      <c r="G10" s="253"/>
      <c r="H10" s="253"/>
      <c r="I10" s="253"/>
      <c r="J10" s="253"/>
      <c r="K10" s="253"/>
      <c r="L10" s="253"/>
      <c r="M10" s="253"/>
      <c r="N10" s="253"/>
      <c r="O10" s="253"/>
      <c r="P10" s="253"/>
      <c r="Q10" s="253"/>
      <c r="R10" s="253"/>
      <c r="S10" s="253"/>
      <c r="T10" s="253"/>
      <c r="U10" s="253"/>
      <c r="V10" s="253"/>
      <c r="W10" s="252"/>
    </row>
    <row r="11" spans="2:23">
      <c r="B11" s="252"/>
      <c r="C11" s="252"/>
      <c r="D11" s="252"/>
      <c r="E11" s="252"/>
      <c r="F11" s="252"/>
      <c r="G11" s="252"/>
      <c r="H11" s="252"/>
      <c r="I11" s="252"/>
      <c r="J11" s="252"/>
      <c r="K11" s="252"/>
      <c r="L11" s="252"/>
      <c r="M11" s="252"/>
      <c r="N11" s="252"/>
      <c r="O11" s="252"/>
      <c r="P11" s="252"/>
      <c r="Q11" s="252"/>
      <c r="R11" s="252"/>
      <c r="S11" s="252"/>
      <c r="T11" s="252"/>
      <c r="U11" s="252"/>
      <c r="V11" s="252"/>
      <c r="W11" s="252"/>
    </row>
    <row r="12" spans="2:23">
      <c r="B12" s="254"/>
      <c r="C12" s="254"/>
      <c r="D12" s="254"/>
      <c r="E12" s="254"/>
      <c r="F12" s="254"/>
      <c r="G12" s="254"/>
      <c r="H12" s="254"/>
      <c r="I12" s="254"/>
      <c r="J12" s="254"/>
      <c r="K12" s="254"/>
      <c r="L12" s="254"/>
      <c r="M12" s="254"/>
      <c r="N12" s="254"/>
      <c r="O12" s="254"/>
      <c r="P12" s="254"/>
      <c r="Q12" s="254"/>
      <c r="R12" s="254"/>
      <c r="S12" s="254"/>
      <c r="T12" s="254"/>
      <c r="U12" s="254"/>
      <c r="V12" s="254"/>
      <c r="W12" s="254"/>
    </row>
    <row r="13" spans="2:23">
      <c r="B13" s="254"/>
      <c r="C13" s="254"/>
      <c r="D13" s="254"/>
      <c r="E13" s="254"/>
      <c r="F13" s="254"/>
      <c r="G13" s="254"/>
      <c r="H13" s="254"/>
      <c r="I13" s="254"/>
      <c r="J13" s="254"/>
      <c r="K13" s="254"/>
      <c r="L13" s="254"/>
      <c r="M13" s="254"/>
      <c r="N13" s="254"/>
      <c r="O13" s="254"/>
      <c r="P13" s="254"/>
      <c r="Q13" s="254"/>
      <c r="R13" s="254"/>
      <c r="S13" s="254"/>
      <c r="T13" s="254"/>
      <c r="U13" s="254"/>
      <c r="V13" s="254"/>
      <c r="W13" s="254"/>
    </row>
    <row r="14" spans="2:23">
      <c r="B14" s="254"/>
      <c r="C14" s="254"/>
      <c r="D14" s="254"/>
      <c r="E14" s="254"/>
      <c r="F14" s="254"/>
      <c r="G14" s="254"/>
      <c r="H14" s="254"/>
      <c r="I14" s="254"/>
      <c r="J14" s="254"/>
      <c r="K14" s="254"/>
      <c r="L14" s="254"/>
      <c r="M14" s="254"/>
      <c r="N14" s="254"/>
      <c r="O14" s="254"/>
      <c r="P14" s="254"/>
      <c r="Q14" s="254"/>
      <c r="R14" s="254"/>
      <c r="S14" s="254"/>
      <c r="T14" s="254"/>
      <c r="U14" s="254"/>
      <c r="V14" s="254"/>
      <c r="W14" s="254"/>
    </row>
    <row r="15" spans="2:23" ht="13.6">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c r="B16" s="8" t="s">
        <v>90</v>
      </c>
      <c r="C16" s="7">
        <v>2014</v>
      </c>
    </row>
    <row r="17" spans="1:26">
      <c r="B17" s="8" t="s">
        <v>26</v>
      </c>
      <c r="C17" s="7" t="s">
        <v>96</v>
      </c>
    </row>
    <row r="18" spans="1:26" ht="13.6">
      <c r="B18" s="8"/>
      <c r="C18" s="120"/>
      <c r="F18" s="237"/>
      <c r="G18" s="236"/>
      <c r="H18" s="236"/>
      <c r="I18" s="236"/>
      <c r="J18" s="236"/>
      <c r="K18" s="236"/>
      <c r="L18" s="236"/>
      <c r="M18" s="236"/>
    </row>
    <row r="19" spans="1:26">
      <c r="B19" s="8"/>
      <c r="G19" s="237"/>
    </row>
    <row r="20" spans="1:26">
      <c r="B20" s="8" t="s">
        <v>15</v>
      </c>
      <c r="C20" s="10">
        <f>COUNTA(A29:A53)</f>
        <v>7</v>
      </c>
    </row>
    <row r="21" spans="1:26" ht="27.2">
      <c r="B21" s="8" t="s">
        <v>29</v>
      </c>
      <c r="C21" s="7" t="s">
        <v>102</v>
      </c>
      <c r="D21" t="s">
        <v>101</v>
      </c>
      <c r="F21" s="237"/>
      <c r="J21" s="192"/>
    </row>
    <row r="22" spans="1:26">
      <c r="C22" s="10"/>
      <c r="J22" s="207"/>
      <c r="K22" s="87">
        <v>584</v>
      </c>
      <c r="L22" s="81" t="s">
        <v>198</v>
      </c>
      <c r="M22" s="82" t="s">
        <v>38</v>
      </c>
    </row>
    <row r="23" spans="1:26">
      <c r="B23" s="8" t="s">
        <v>3</v>
      </c>
      <c r="C23" s="10">
        <f>COUNT(D56:U56)</f>
        <v>3</v>
      </c>
      <c r="D23" t="s">
        <v>36</v>
      </c>
      <c r="E23" t="s">
        <v>37</v>
      </c>
      <c r="J23" s="207"/>
      <c r="K23" s="207"/>
      <c r="L23" s="207"/>
      <c r="M23" s="207"/>
    </row>
    <row r="24" spans="1:26">
      <c r="B24" s="8" t="s">
        <v>23</v>
      </c>
      <c r="C24" s="1">
        <v>0</v>
      </c>
      <c r="D24" t="s">
        <v>36</v>
      </c>
      <c r="E24" t="s">
        <v>37</v>
      </c>
    </row>
    <row r="25" spans="1:26">
      <c r="B25" s="8" t="s">
        <v>87</v>
      </c>
      <c r="C25" s="124" t="s">
        <v>89</v>
      </c>
    </row>
    <row r="26" spans="1:26">
      <c r="A26" s="147"/>
    </row>
    <row r="27" spans="1:26" ht="23.8">
      <c r="A27" s="148"/>
      <c r="V27" s="1"/>
      <c r="W27" s="1"/>
    </row>
    <row r="28" spans="1:26">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6">
      <c r="A29" s="87">
        <v>484</v>
      </c>
      <c r="B29" s="81" t="s">
        <v>13</v>
      </c>
      <c r="C29" s="82" t="s">
        <v>94</v>
      </c>
      <c r="D29" s="44">
        <f>IFERROR(IF($A29,ROUND(VLOOKUP($A29,spring!$A$98:$AA$114,26,FALSE),1),""),999)</f>
        <v>33.6</v>
      </c>
      <c r="E29" s="44">
        <f>IFERROR(IF($A29,ROUND(VLOOKUP($A29,summer!$A$97:$AA$121,26,FALSE),1),""),999)</f>
        <v>85.8</v>
      </c>
      <c r="F29" s="44">
        <f>IFERROR(IF($A29,ROUND(VLOOKUP($A29,fall!$A$97:$AA$121,26,FALSE),1),""),999)</f>
        <v>60</v>
      </c>
      <c r="G29" s="44"/>
      <c r="H29" s="44"/>
      <c r="I29" s="44"/>
      <c r="J29" s="44"/>
      <c r="K29" s="44"/>
      <c r="L29" s="44"/>
      <c r="M29" s="44"/>
      <c r="N29" s="44"/>
      <c r="O29" s="44"/>
      <c r="P29" s="44"/>
      <c r="Q29" s="44"/>
      <c r="R29" s="44"/>
      <c r="S29" s="44"/>
      <c r="T29" s="44"/>
      <c r="U29" s="44"/>
      <c r="V29" t="str">
        <f t="shared" ref="V29:V53" si="0">IF(B29=0,"",B29)</f>
        <v>Jolly Mon</v>
      </c>
      <c r="W29" s="44">
        <f>VLOOKUP($A29,jambow2hull!B33:C60,2,FALSE)</f>
        <v>1</v>
      </c>
      <c r="Y29" s="44">
        <f>IF($A29,ROUND(VLOOKUP($A29,fall!$A$99:$AA$123,26,FALSE),1),"")</f>
        <v>60</v>
      </c>
      <c r="Z29" s="44" t="e">
        <f>IF($W29,ROUND(VLOOKUP($A29,jamboree!$A$112:$AA$145,26,FALSE),1),"")</f>
        <v>#N/A</v>
      </c>
    </row>
    <row r="30" spans="1:26">
      <c r="A30" s="87">
        <v>485</v>
      </c>
      <c r="B30" s="81" t="s">
        <v>12</v>
      </c>
      <c r="C30" s="82" t="s">
        <v>220</v>
      </c>
      <c r="D30" s="44">
        <f>IFERROR(IF($A30,ROUND(VLOOKUP($A30,spring!$A$98:$AA$114,26,FALSE),1),""),999)</f>
        <v>20</v>
      </c>
      <c r="E30" s="44">
        <f>IFERROR(IF($A30,ROUND(VLOOKUP($A30,summer!$A$97:$AA$121,26,FALSE),1),""),999)</f>
        <v>37</v>
      </c>
      <c r="F30" s="44">
        <f>IFERROR(IF($A30,ROUND(VLOOKUP($A30,fall!$A$97:$AA$121,26,FALSE),1),""),999)</f>
        <v>27</v>
      </c>
      <c r="G30" s="44"/>
      <c r="H30" s="44"/>
      <c r="I30" s="44"/>
      <c r="J30" s="44"/>
      <c r="K30" s="44"/>
      <c r="L30" s="44"/>
      <c r="M30" s="44"/>
      <c r="N30" s="44"/>
      <c r="O30" s="44"/>
      <c r="P30" s="44"/>
      <c r="Q30" s="44"/>
      <c r="R30" s="44"/>
      <c r="S30" s="44"/>
      <c r="T30" s="44"/>
      <c r="U30" s="44"/>
      <c r="V30" t="str">
        <f t="shared" si="0"/>
        <v>Argo III</v>
      </c>
      <c r="W30" s="44">
        <f>VLOOKUP($A30,jambow2hull!B34:C61,2,FALSE)</f>
        <v>4</v>
      </c>
    </row>
    <row r="31" spans="1:26">
      <c r="A31" s="87">
        <v>588</v>
      </c>
      <c r="B31" s="81" t="s">
        <v>30</v>
      </c>
      <c r="C31" s="245" t="s">
        <v>235</v>
      </c>
      <c r="D31" s="44">
        <f>IFERROR(IF($A31,ROUND(VLOOKUP($A31,spring!$A$98:$AA$114,26,FALSE),1),""),999)</f>
        <v>22</v>
      </c>
      <c r="E31" s="44">
        <f>IFERROR(IF($A31,ROUND(VLOOKUP($A31,summer!$A$97:$AA$121,26,FALSE),1),""),999)</f>
        <v>52</v>
      </c>
      <c r="F31" s="44">
        <f>IFERROR(IF($A31,ROUND(VLOOKUP($A31,fall!$A$97:$AA$121,26,FALSE),1),""),999)</f>
        <v>34.700000000000003</v>
      </c>
      <c r="G31" s="44"/>
      <c r="H31" s="44"/>
      <c r="I31" s="44"/>
      <c r="J31" s="44"/>
      <c r="K31" s="44"/>
      <c r="L31" s="44"/>
      <c r="M31" s="44"/>
      <c r="N31" s="44"/>
      <c r="O31" s="44"/>
      <c r="P31" s="44"/>
      <c r="Q31" s="44"/>
      <c r="R31" s="44"/>
      <c r="S31" s="44"/>
      <c r="T31" s="44"/>
      <c r="U31" s="44"/>
      <c r="V31" t="str">
        <f t="shared" si="0"/>
        <v>Gallant Fox</v>
      </c>
      <c r="W31" s="44">
        <f>VLOOKUP($A31,jambow2hull!B35:C62,2,FALSE)</f>
        <v>9</v>
      </c>
    </row>
    <row r="32" spans="1:26">
      <c r="A32" s="87">
        <v>591</v>
      </c>
      <c r="B32" s="81" t="s">
        <v>199</v>
      </c>
      <c r="C32" s="82" t="s">
        <v>44</v>
      </c>
      <c r="D32" s="44">
        <f>IFERROR(IF($A32,ROUND(VLOOKUP($A32,spring!$A$98:$AA$114,26,FALSE),1),""),999)</f>
        <v>35</v>
      </c>
      <c r="E32" s="44">
        <f>IFERROR(IF($A32,ROUND(VLOOKUP($A32,summer!$A$97:$AA$121,26,FALSE),1),""),999)</f>
        <v>72</v>
      </c>
      <c r="F32" s="44">
        <f>IFERROR(IF($A32,ROUND(VLOOKUP($A32,fall!$A$97:$AA$121,26,FALSE),1),""),999)</f>
        <v>36</v>
      </c>
      <c r="G32" s="44"/>
      <c r="H32" s="44"/>
      <c r="I32" s="44"/>
      <c r="J32" s="44"/>
      <c r="K32" s="44"/>
      <c r="L32" s="44"/>
      <c r="M32" s="44"/>
      <c r="N32" s="44"/>
      <c r="O32" s="44"/>
      <c r="P32" s="44"/>
      <c r="Q32" s="44"/>
      <c r="R32" s="44"/>
      <c r="S32" s="44"/>
      <c r="T32" s="44"/>
      <c r="U32" s="44"/>
      <c r="V32" t="str">
        <f t="shared" si="0"/>
        <v>Shamrock VI</v>
      </c>
      <c r="W32" s="44" t="e">
        <f>VLOOKUP($A32,jambow2hull!B36:C63,2,FALSE)</f>
        <v>#N/A</v>
      </c>
    </row>
    <row r="33" spans="1:30">
      <c r="A33" s="87">
        <v>667</v>
      </c>
      <c r="B33" s="79" t="s">
        <v>203</v>
      </c>
      <c r="C33" s="80" t="s">
        <v>223</v>
      </c>
      <c r="D33" s="44">
        <f>IFERROR(IF($A33,ROUND(VLOOKUP($A33,spring!$A$98:$AA$114,26,FALSE),1),""),999)</f>
        <v>22</v>
      </c>
      <c r="E33" s="44">
        <f>IFERROR(IF($A33,ROUND(VLOOKUP($A33,summer!$A$97:$AA$121,26,FALSE),1),""),999)</f>
        <v>46</v>
      </c>
      <c r="F33" s="44">
        <f>IFERROR(IF($A33,ROUND(VLOOKUP($A33,fall!$A$97:$AA$121,26,FALSE),1),""),999)</f>
        <v>26</v>
      </c>
      <c r="G33" s="44"/>
      <c r="H33" s="44"/>
      <c r="I33" s="44"/>
      <c r="J33" s="44"/>
      <c r="K33" s="44"/>
      <c r="L33" s="44"/>
      <c r="M33" s="44"/>
      <c r="N33" s="44"/>
      <c r="O33" s="44"/>
      <c r="P33" s="44"/>
      <c r="Q33" s="44"/>
      <c r="R33" s="44"/>
      <c r="S33" s="44"/>
      <c r="T33" s="44"/>
      <c r="U33" s="44"/>
      <c r="V33" t="str">
        <f>IF(B33=0,"",B33)</f>
        <v>Pressure</v>
      </c>
      <c r="W33" s="44" t="e">
        <f>VLOOKUP($A33,jambow2hull!B37:C64,2,FALSE)</f>
        <v>#N/A</v>
      </c>
    </row>
    <row r="34" spans="1:30">
      <c r="A34" s="87">
        <v>1151</v>
      </c>
      <c r="B34" s="81" t="s">
        <v>57</v>
      </c>
      <c r="C34" s="82" t="s">
        <v>42</v>
      </c>
      <c r="D34" s="44">
        <f>IFERROR(IF($A34,ROUND(VLOOKUP($A34,spring!$A$98:$AA$114,26,FALSE),1),""),999)</f>
        <v>7</v>
      </c>
      <c r="E34" s="44">
        <f>IFERROR(IF($A34,ROUND(VLOOKUP($A34,summer!$A$97:$AA$121,26,FALSE),1),""),999)</f>
        <v>60.3</v>
      </c>
      <c r="F34" s="44">
        <f>IFERROR(IF($A34,ROUND(VLOOKUP($A34,fall!$A$97:$AA$121,26,FALSE),1),""),999)</f>
        <v>20</v>
      </c>
      <c r="G34" s="44"/>
      <c r="H34" s="44"/>
      <c r="I34" s="44"/>
      <c r="J34" s="44"/>
      <c r="K34" s="44"/>
      <c r="L34" s="44"/>
      <c r="M34" s="44"/>
      <c r="N34" s="44"/>
      <c r="O34" s="44"/>
      <c r="P34" s="44"/>
      <c r="Q34" s="44"/>
      <c r="R34" s="44"/>
      <c r="S34" s="44"/>
      <c r="T34" s="44"/>
      <c r="U34" s="44"/>
      <c r="V34" t="str">
        <f t="shared" si="0"/>
        <v>FKA</v>
      </c>
      <c r="W34" s="44" t="e">
        <f>VLOOKUP($A34,jambow2hull!B38:C65,2,FALSE)</f>
        <v>#N/A</v>
      </c>
    </row>
    <row r="35" spans="1:30">
      <c r="A35" s="87">
        <v>1153</v>
      </c>
      <c r="B35" s="81" t="s">
        <v>226</v>
      </c>
      <c r="C35" s="82" t="s">
        <v>93</v>
      </c>
      <c r="D35" s="44">
        <f>IFERROR(IF($A35,ROUND(VLOOKUP($A35,spring!$A$98:$AA$114,26,FALSE),1),""),999)</f>
        <v>12</v>
      </c>
      <c r="E35" s="44">
        <f>IFERROR(IF($A35,ROUND(VLOOKUP($A35,summer!$A$97:$AA$121,26,FALSE),1),""),999)</f>
        <v>28.6</v>
      </c>
      <c r="F35" s="44">
        <f>IFERROR(IF($A35,ROUND(VLOOKUP($A35,fall!$A$97:$AA$121,26,FALSE),1),""),999)</f>
        <v>26</v>
      </c>
      <c r="G35" s="44"/>
      <c r="H35" s="44"/>
      <c r="I35" s="44"/>
      <c r="J35" s="44"/>
      <c r="K35" s="44"/>
      <c r="L35" s="44"/>
      <c r="M35" s="44"/>
      <c r="N35" s="44"/>
      <c r="O35" s="44"/>
      <c r="P35" s="44"/>
      <c r="Q35" s="44"/>
      <c r="R35" s="44"/>
      <c r="S35" s="44"/>
      <c r="T35" s="44"/>
      <c r="U35" s="44"/>
      <c r="V35" t="str">
        <f t="shared" si="0"/>
        <v>More Gostosa</v>
      </c>
      <c r="W35" s="44" t="e">
        <f>VLOOKUP($A35,jambow2hull!B39:C66,2,FALSE)</f>
        <v>#N/A</v>
      </c>
    </row>
    <row r="36" spans="1:30" ht="13.6" thickBot="1">
      <c r="A36" s="87"/>
      <c r="B36" s="81"/>
      <c r="C36" s="82"/>
      <c r="D36" s="44" t="str">
        <f>IFERROR(IF($A36,ROUND(VLOOKUP($A36,spring!$A$98:$AA$114,26,FALSE),1),""),999)</f>
        <v/>
      </c>
      <c r="E36" s="44" t="str">
        <f>IFERROR(IF($A36,ROUND(VLOOKUP($A36,summer!$A$97:$AA$121,26,FALSE),1),""),999)</f>
        <v/>
      </c>
      <c r="F36" s="44" t="str">
        <f>IFERROR(IF($A36,ROUND(VLOOKUP($A36,fall!$A$97:$AA$121,26,FALSE),1),""),999)</f>
        <v/>
      </c>
      <c r="G36" s="44"/>
      <c r="H36" s="44"/>
      <c r="I36" s="44"/>
      <c r="J36" s="44"/>
      <c r="K36" s="44"/>
      <c r="L36" s="44"/>
      <c r="M36" s="44"/>
      <c r="N36" s="44"/>
      <c r="O36" s="44"/>
      <c r="P36" s="44"/>
      <c r="Q36" s="44"/>
      <c r="R36" s="44"/>
      <c r="S36" s="44"/>
      <c r="T36" s="44"/>
      <c r="U36" s="44"/>
      <c r="V36" t="str">
        <f t="shared" si="0"/>
        <v/>
      </c>
      <c r="W36" s="44" t="e">
        <f>VLOOKUP($A36,jambow2hull!B40:C67,2,FALSE)</f>
        <v>#N/A</v>
      </c>
    </row>
    <row r="37" spans="1:30">
      <c r="A37" s="101"/>
      <c r="B37" s="101"/>
      <c r="C37" s="101"/>
      <c r="D37" s="44" t="str">
        <f>IFERROR(IF($A37,ROUND(VLOOKUP($A37,spring!$A$98:$AA$114,26,FALSE),1),""),999)</f>
        <v/>
      </c>
      <c r="E37" s="44" t="str">
        <f>IFERROR(IF($A37,ROUND(VLOOKUP($A37,summer!$A$97:$AA$121,26,FALSE),1),""),999)</f>
        <v/>
      </c>
      <c r="F37" s="44" t="str">
        <f>IFERROR(IF($A37,ROUND(VLOOKUP($A37,fall!$A$97:$AA$121,26,FALSE),1),""),999)</f>
        <v/>
      </c>
      <c r="G37" s="44"/>
      <c r="H37" s="44"/>
      <c r="I37" s="44"/>
      <c r="J37" s="44"/>
      <c r="K37" s="44"/>
      <c r="L37" s="44"/>
      <c r="M37" s="44"/>
      <c r="N37" s="44"/>
      <c r="O37" s="44"/>
      <c r="P37" s="44"/>
      <c r="Q37" s="44"/>
      <c r="R37" s="44"/>
      <c r="S37" s="44"/>
      <c r="T37" s="44"/>
      <c r="U37" s="44"/>
      <c r="V37" t="str">
        <f t="shared" si="0"/>
        <v/>
      </c>
      <c r="W37" s="44" t="e">
        <f>VLOOKUP($A37,jambow2hull!B41:C68,2,FALSE)</f>
        <v>#N/A</v>
      </c>
    </row>
    <row r="38" spans="1:30" ht="13.6" thickBot="1">
      <c r="A38" s="87"/>
      <c r="B38" s="81"/>
      <c r="C38" s="82"/>
      <c r="D38" s="44" t="str">
        <f>IFERROR(IF($A38,ROUND(VLOOKUP($A38,spring!$A$98:$AA$114,26,FALSE),1),""),999)</f>
        <v/>
      </c>
      <c r="E38" s="44" t="str">
        <f>IFERROR(IF($A38,ROUND(VLOOKUP($A38,summer!$A$97:$AA$121,26,FALSE),1),""),999)</f>
        <v/>
      </c>
      <c r="F38" s="44" t="str">
        <f>IFERROR(IF($A38,ROUND(VLOOKUP($A38,fall!$A$97:$AA$121,26,FALSE),1),""),999)</f>
        <v/>
      </c>
      <c r="G38" s="44"/>
      <c r="H38" s="44"/>
      <c r="I38" s="44"/>
      <c r="J38" s="44"/>
      <c r="K38" s="44"/>
      <c r="L38" s="44"/>
      <c r="M38" s="44"/>
      <c r="N38" s="44"/>
      <c r="O38" s="44"/>
      <c r="P38" s="44"/>
      <c r="Q38" s="44"/>
      <c r="R38" s="44"/>
      <c r="S38" s="44"/>
      <c r="T38" s="44"/>
      <c r="U38" s="44"/>
      <c r="V38" t="str">
        <f>IF(B38=0,"",B38)</f>
        <v/>
      </c>
      <c r="W38" s="44" t="e">
        <f>VLOOKUP($A38,jambow2hull!B42:C69,2,FALSE)</f>
        <v>#N/A</v>
      </c>
    </row>
    <row r="39" spans="1:30">
      <c r="A39" s="101"/>
      <c r="B39" s="101"/>
      <c r="C39" s="101"/>
      <c r="D39" s="44" t="str">
        <f>IFERROR(IF($A39,ROUND(VLOOKUP($A39,spring!$A$98:$AA$114,26,FALSE),1),""),999)</f>
        <v/>
      </c>
      <c r="E39" s="44" t="str">
        <f>IFERROR(IF($A39,ROUND(VLOOKUP($A39,summer!$A$97:$AA$121,26,FALSE),1),""),999)</f>
        <v/>
      </c>
      <c r="F39" s="44" t="str">
        <f>IFERROR(IF($A39,ROUND(VLOOKUP($A39,fall!$A$97:$AA$121,26,FALSE),1),""),999)</f>
        <v/>
      </c>
      <c r="G39" s="44"/>
      <c r="H39" s="44"/>
      <c r="I39" s="44"/>
      <c r="J39" s="44"/>
      <c r="K39" s="44"/>
      <c r="L39" s="44"/>
      <c r="M39" s="44"/>
      <c r="N39" s="44"/>
      <c r="O39" s="44"/>
      <c r="P39" s="44"/>
      <c r="Q39" s="44"/>
      <c r="R39" s="44"/>
      <c r="S39" s="44"/>
      <c r="T39" s="44"/>
      <c r="U39" s="44"/>
      <c r="V39" t="str">
        <f t="shared" si="0"/>
        <v/>
      </c>
      <c r="W39" s="44" t="e">
        <f>VLOOKUP($A39,jambow2hull!B43:C70,2,FALSE)</f>
        <v>#N/A</v>
      </c>
    </row>
    <row r="40" spans="1:30">
      <c r="A40" s="87"/>
      <c r="B40" s="81"/>
      <c r="C40" s="82"/>
      <c r="D40" s="44" t="str">
        <f>IFERROR(IF($A40,ROUND(VLOOKUP($A40,spring!$A$98:$AA$114,26,FALSE),1),""),999)</f>
        <v/>
      </c>
      <c r="E40" s="44" t="str">
        <f>IFERROR(IF($A40,ROUND(VLOOKUP($A40,summer!$A$97:$AA$121,26,FALSE),1),""),999)</f>
        <v/>
      </c>
      <c r="F40" s="44" t="str">
        <f>IFERROR(IF($A40,ROUND(VLOOKUP($A40,fall!$A$97:$AA$121,26,FALSE),1),""),999)</f>
        <v/>
      </c>
      <c r="G40" s="44"/>
      <c r="H40" s="44"/>
      <c r="I40" s="44"/>
      <c r="J40" s="44"/>
      <c r="K40" s="44"/>
      <c r="L40" s="44"/>
      <c r="M40" s="44"/>
      <c r="N40" s="44"/>
      <c r="O40" s="44"/>
      <c r="P40" s="44"/>
      <c r="Q40" s="44"/>
      <c r="R40" s="44"/>
      <c r="S40" s="44"/>
      <c r="T40" s="44"/>
      <c r="U40" s="44"/>
      <c r="V40" t="str">
        <f t="shared" si="0"/>
        <v/>
      </c>
      <c r="W40" s="44" t="e">
        <f>VLOOKUP($A40,jambow2hull!B44:C71,2,FALSE)</f>
        <v>#N/A</v>
      </c>
    </row>
    <row r="41" spans="1:30">
      <c r="A41" s="87"/>
      <c r="B41" s="81"/>
      <c r="C41" s="82"/>
      <c r="D41" s="44" t="str">
        <f>IFERROR(IF($A41,ROUND(VLOOKUP($A41,spring!$A$98:$AA$114,26,FALSE),1),""),999)</f>
        <v/>
      </c>
      <c r="E41" s="44" t="str">
        <f>IFERROR(IF($A41,ROUND(VLOOKUP($A41,summer!$A$97:$AA$121,26,FALSE),1),""),999)</f>
        <v/>
      </c>
      <c r="F41" s="44" t="str">
        <f>IFERROR(IF($A41,ROUND(VLOOKUP($A41,fall!$A$97:$AA$121,26,FALSE),1),""),999)</f>
        <v/>
      </c>
      <c r="G41" s="44"/>
      <c r="H41" s="44"/>
      <c r="I41" s="44"/>
      <c r="J41" s="44"/>
      <c r="K41" s="44"/>
      <c r="L41" s="44"/>
      <c r="M41" s="44"/>
      <c r="N41" s="44"/>
      <c r="O41" s="44"/>
      <c r="P41" s="44"/>
      <c r="Q41" s="44"/>
      <c r="R41" s="44"/>
      <c r="S41" s="44"/>
      <c r="T41" s="44"/>
      <c r="U41" s="44"/>
      <c r="V41" t="str">
        <f t="shared" si="0"/>
        <v/>
      </c>
      <c r="W41" s="44" t="e">
        <f>VLOOKUP($A41,jambow2hull!B45:C72,2,FALSE)</f>
        <v>#N/A</v>
      </c>
    </row>
    <row r="42" spans="1:30">
      <c r="A42" s="79"/>
      <c r="B42" s="81"/>
      <c r="C42" s="81"/>
      <c r="D42" s="44" t="str">
        <f>IFERROR(IF($A42,ROUND(VLOOKUP($A42,spring!$A$98:$AA$114,26,FALSE),1),""),999)</f>
        <v/>
      </c>
      <c r="E42" s="44" t="str">
        <f>IFERROR(IF($A42,ROUND(VLOOKUP($A42,summer!$A$97:$AA$121,26,FALSE),1),""),999)</f>
        <v/>
      </c>
      <c r="F42" s="44" t="str">
        <f>IFERROR(IF($A42,ROUND(VLOOKUP($A42,fall!$A$97:$AA$121,26,FALSE),1),""),999)</f>
        <v/>
      </c>
      <c r="G42" s="44"/>
      <c r="H42" s="44"/>
      <c r="I42" s="44"/>
      <c r="J42" s="44"/>
      <c r="K42" s="44"/>
      <c r="L42" s="44"/>
      <c r="M42" s="44"/>
      <c r="N42" s="44"/>
      <c r="O42" s="44"/>
      <c r="P42" s="44"/>
      <c r="Q42" s="44"/>
      <c r="R42" s="44"/>
      <c r="S42" s="44"/>
      <c r="T42" s="44"/>
      <c r="U42" s="44"/>
      <c r="V42" t="str">
        <f t="shared" si="0"/>
        <v/>
      </c>
      <c r="W42" s="44" t="e">
        <f>VLOOKUP($A42,jambow2hull!B46:C73,2,FALSE)</f>
        <v>#N/A</v>
      </c>
    </row>
    <row r="43" spans="1:30">
      <c r="A43" s="87"/>
      <c r="B43" s="81"/>
      <c r="C43" s="82"/>
      <c r="D43" s="44" t="str">
        <f>IFERROR(IF($A43,ROUND(VLOOKUP($A43,spring!$A$98:$AA$114,26,FALSE),1),""),999)</f>
        <v/>
      </c>
      <c r="E43" s="44" t="str">
        <f>IFERROR(IF($A43,ROUND(VLOOKUP($A43,summer!$A$97:$AA$121,26,FALSE),1),""),999)</f>
        <v/>
      </c>
      <c r="F43" s="44"/>
      <c r="G43" s="44"/>
      <c r="H43" s="44"/>
      <c r="I43" s="44"/>
      <c r="J43" s="44"/>
      <c r="K43" s="44"/>
      <c r="L43" s="44"/>
      <c r="M43" s="44"/>
      <c r="N43" s="44"/>
      <c r="O43" s="44"/>
      <c r="P43" s="44"/>
      <c r="Q43" s="44"/>
      <c r="R43" s="44"/>
      <c r="S43" s="44"/>
      <c r="T43" s="44"/>
      <c r="U43" s="44"/>
      <c r="V43" t="str">
        <f t="shared" si="0"/>
        <v/>
      </c>
      <c r="W43" s="44">
        <f>VLOOKUP($A31,jambow2hull!B47:C74,2,FALSE)</f>
        <v>9</v>
      </c>
    </row>
    <row r="44" spans="1:30">
      <c r="A44" s="79"/>
      <c r="B44" s="79"/>
      <c r="C44" s="79"/>
      <c r="D44" s="44"/>
      <c r="E44" s="44"/>
      <c r="F44" s="44"/>
      <c r="G44" s="44"/>
      <c r="H44" s="44"/>
      <c r="I44" s="44"/>
      <c r="J44" s="44"/>
      <c r="K44" s="44"/>
      <c r="L44" s="44"/>
      <c r="M44" s="44"/>
      <c r="N44" s="44"/>
      <c r="O44" s="44"/>
      <c r="P44" s="44"/>
      <c r="Q44" s="44"/>
      <c r="R44" s="44"/>
      <c r="S44" s="44"/>
      <c r="T44" s="44"/>
      <c r="U44" s="44"/>
      <c r="V44" t="str">
        <f t="shared" si="0"/>
        <v/>
      </c>
      <c r="W44" s="44" t="e">
        <f>VLOOKUP($A44,jambow2hull!B48:C75,2,FALSE)</f>
        <v>#N/A</v>
      </c>
    </row>
    <row r="45" spans="1:30">
      <c r="A45" s="79"/>
      <c r="B45" s="79"/>
      <c r="C45" s="79"/>
      <c r="D45" s="44"/>
      <c r="E45" s="44"/>
      <c r="F45" s="44"/>
      <c r="G45" s="44"/>
      <c r="H45" s="44"/>
      <c r="I45" s="44"/>
      <c r="J45" s="44"/>
      <c r="K45" s="44"/>
      <c r="L45" s="44"/>
      <c r="M45" s="44"/>
      <c r="N45" s="44"/>
      <c r="O45" s="44"/>
      <c r="P45" s="44"/>
      <c r="Q45" s="44"/>
      <c r="R45" s="44"/>
      <c r="S45" s="44"/>
      <c r="T45" s="44"/>
      <c r="U45" s="44"/>
      <c r="V45" t="str">
        <f t="shared" si="0"/>
        <v/>
      </c>
      <c r="W45" s="44" t="e">
        <f>VLOOKUP($A45,jambow2hull!B49:C76,2,FALSE)</f>
        <v>#N/A</v>
      </c>
    </row>
    <row r="46" spans="1:30">
      <c r="A46" s="79"/>
      <c r="B46" s="79"/>
      <c r="C46" s="79"/>
      <c r="D46" s="44"/>
      <c r="E46" s="44"/>
      <c r="F46" s="44"/>
      <c r="G46" s="44"/>
      <c r="H46" s="44"/>
      <c r="I46" s="44"/>
      <c r="J46" s="44"/>
      <c r="K46" s="44"/>
      <c r="L46" s="44"/>
      <c r="M46" s="44"/>
      <c r="N46" s="44"/>
      <c r="O46" s="44"/>
      <c r="P46" s="44"/>
      <c r="Q46" s="44"/>
      <c r="R46" s="44"/>
      <c r="S46" s="44"/>
      <c r="T46" s="44"/>
      <c r="U46" s="44"/>
      <c r="V46" t="str">
        <f t="shared" si="0"/>
        <v/>
      </c>
    </row>
    <row r="47" spans="1:30">
      <c r="A47" s="79"/>
      <c r="B47" s="79"/>
      <c r="C47" s="79"/>
      <c r="D47" s="44"/>
      <c r="E47" s="44"/>
      <c r="F47" s="44"/>
      <c r="G47" s="44"/>
      <c r="H47" s="44"/>
      <c r="I47" s="44"/>
      <c r="J47" s="44"/>
      <c r="K47" s="44"/>
      <c r="L47" s="44"/>
      <c r="M47" s="44"/>
      <c r="N47" s="44"/>
      <c r="O47" s="44"/>
      <c r="P47" s="44"/>
      <c r="Q47" s="44"/>
      <c r="R47" s="44"/>
      <c r="S47" s="44"/>
      <c r="T47" s="44"/>
      <c r="U47" s="44"/>
      <c r="V47" t="str">
        <f t="shared" si="0"/>
        <v/>
      </c>
      <c r="AB47" t="s">
        <v>77</v>
      </c>
      <c r="AD47" s="39">
        <f>MATCH(Races_Sailed,$D56:$U56,0)</f>
        <v>3</v>
      </c>
    </row>
    <row r="48" spans="1:30">
      <c r="A48" s="79"/>
      <c r="B48" s="79"/>
      <c r="C48" s="79"/>
      <c r="D48" s="44"/>
      <c r="E48" s="44"/>
      <c r="F48" s="44"/>
      <c r="G48" s="44"/>
      <c r="H48" s="44"/>
      <c r="I48" s="44"/>
      <c r="J48" s="44"/>
      <c r="K48" s="44"/>
      <c r="L48" s="44"/>
      <c r="M48" s="44"/>
      <c r="N48" s="44"/>
      <c r="O48" s="44"/>
      <c r="P48" s="44"/>
      <c r="Q48" s="44"/>
      <c r="R48" s="44"/>
      <c r="S48" s="44"/>
      <c r="T48" s="44"/>
      <c r="U48" s="44"/>
      <c r="V48" t="str">
        <f t="shared" si="0"/>
        <v/>
      </c>
      <c r="AB48" t="s">
        <v>78</v>
      </c>
      <c r="AD48" s="39">
        <f>MATCH(Races_Sailed-1,$D56:$U56,0)</f>
        <v>2</v>
      </c>
    </row>
    <row r="49" spans="1:50">
      <c r="A49" s="79"/>
      <c r="B49" s="79"/>
      <c r="C49" s="79"/>
      <c r="D49" s="44"/>
      <c r="E49" s="44"/>
      <c r="F49" s="44"/>
      <c r="G49" s="44"/>
      <c r="H49" s="44"/>
      <c r="I49" s="44"/>
      <c r="J49" s="44"/>
      <c r="K49" s="44"/>
      <c r="L49" s="44"/>
      <c r="M49" s="44"/>
      <c r="N49" s="44"/>
      <c r="O49" s="44"/>
      <c r="P49" s="44"/>
      <c r="Q49" s="44"/>
      <c r="R49" s="44"/>
      <c r="S49" s="44"/>
      <c r="T49" s="44"/>
      <c r="U49" s="44"/>
      <c r="V49" t="str">
        <f t="shared" si="0"/>
        <v/>
      </c>
      <c r="AB49" t="s">
        <v>79</v>
      </c>
      <c r="AD49" s="58">
        <f>COUNT(E29:E53)</f>
        <v>7</v>
      </c>
    </row>
    <row r="50" spans="1:50">
      <c r="A50" s="79"/>
      <c r="B50" s="79"/>
      <c r="C50" s="79"/>
      <c r="D50" s="44"/>
      <c r="E50" s="44"/>
      <c r="F50" s="44"/>
      <c r="G50" s="44"/>
      <c r="H50" s="44"/>
      <c r="I50" s="44"/>
      <c r="J50" s="44"/>
      <c r="K50" s="44"/>
      <c r="L50" s="44"/>
      <c r="M50" s="44"/>
      <c r="N50" s="44"/>
      <c r="O50" s="44"/>
      <c r="P50" s="44"/>
      <c r="Q50" s="44"/>
      <c r="R50" s="44"/>
      <c r="S50" s="44"/>
      <c r="T50" s="44"/>
      <c r="U50" s="44"/>
      <c r="V50" t="str">
        <f t="shared" si="0"/>
        <v/>
      </c>
      <c r="AD50" s="58"/>
    </row>
    <row r="51" spans="1:50">
      <c r="A51" s="79"/>
      <c r="B51" s="79"/>
      <c r="C51" s="79"/>
      <c r="D51" s="44"/>
      <c r="E51" s="44"/>
      <c r="F51" s="44"/>
      <c r="G51" s="44"/>
      <c r="H51" s="44"/>
      <c r="I51" s="44"/>
      <c r="J51" s="44"/>
      <c r="K51" s="44"/>
      <c r="L51" s="44"/>
      <c r="M51" s="44"/>
      <c r="N51" s="44"/>
      <c r="O51" s="44"/>
      <c r="P51" s="44"/>
      <c r="Q51" s="44"/>
      <c r="R51" s="44"/>
      <c r="S51" s="44"/>
      <c r="T51" s="44"/>
      <c r="U51" s="44"/>
      <c r="V51" t="str">
        <f t="shared" si="0"/>
        <v/>
      </c>
      <c r="AD51" s="58"/>
    </row>
    <row r="52" spans="1:50">
      <c r="A52" s="79"/>
      <c r="B52" s="79"/>
      <c r="C52" s="79"/>
      <c r="D52" s="44"/>
      <c r="E52" s="44"/>
      <c r="F52" s="44"/>
      <c r="G52" s="44"/>
      <c r="H52" s="44"/>
      <c r="I52" s="44"/>
      <c r="J52" s="44"/>
      <c r="K52" s="44"/>
      <c r="L52" s="44"/>
      <c r="M52" s="44"/>
      <c r="N52" s="44"/>
      <c r="O52" s="44"/>
      <c r="P52" s="44"/>
      <c r="Q52" s="44"/>
      <c r="R52" s="44"/>
      <c r="S52" s="44"/>
      <c r="T52" s="44"/>
      <c r="U52" s="44"/>
      <c r="V52" t="str">
        <f t="shared" si="0"/>
        <v/>
      </c>
      <c r="AD52" s="58"/>
    </row>
    <row r="53" spans="1:50" ht="13.6">
      <c r="A53" s="79"/>
      <c r="B53" s="79"/>
      <c r="C53" s="79"/>
      <c r="D53" s="44"/>
      <c r="E53" s="44"/>
      <c r="F53" s="44"/>
      <c r="G53" s="44"/>
      <c r="H53" s="44"/>
      <c r="I53" s="44"/>
      <c r="J53" s="44"/>
      <c r="K53" s="44"/>
      <c r="L53" s="44"/>
      <c r="M53" s="44"/>
      <c r="N53" s="44"/>
      <c r="O53" s="44"/>
      <c r="P53" s="44"/>
      <c r="Q53" s="44"/>
      <c r="R53" s="44"/>
      <c r="S53" s="44"/>
      <c r="T53" s="44"/>
      <c r="U53" s="44"/>
      <c r="V53" t="str">
        <f t="shared" si="0"/>
        <v/>
      </c>
      <c r="W53" t="str">
        <f>IF(B53=0,"",B53)</f>
        <v/>
      </c>
      <c r="AE53" s="145" t="s">
        <v>134</v>
      </c>
    </row>
    <row r="54" spans="1:50">
      <c r="B54" s="8" t="s">
        <v>28</v>
      </c>
      <c r="S54" s="1"/>
      <c r="T54" s="1"/>
      <c r="U54" s="1"/>
      <c r="V54" s="1"/>
      <c r="W54" s="2"/>
    </row>
    <row r="55" spans="1:50">
      <c r="C55" s="8" t="s">
        <v>80</v>
      </c>
      <c r="D55" s="5">
        <f t="shared" ref="D55:U55" si="1">COUNTA(D29:D53)-COUNTIF(D29:D53,"dnc")</f>
        <v>15</v>
      </c>
      <c r="E55" s="5">
        <f t="shared" si="1"/>
        <v>15</v>
      </c>
      <c r="F55" s="5">
        <f t="shared" si="1"/>
        <v>14</v>
      </c>
      <c r="G55" s="5">
        <f t="shared" si="1"/>
        <v>0</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9"/>
      <c r="AF55" s="32" t="s">
        <v>62</v>
      </c>
      <c r="AG55" s="33"/>
      <c r="AH55" s="33"/>
      <c r="AI55" s="33"/>
      <c r="AJ55" s="33"/>
      <c r="AK55" s="33"/>
      <c r="AL55" s="33"/>
      <c r="AM55" s="33"/>
      <c r="AN55" s="33"/>
      <c r="AO55" s="33"/>
      <c r="AP55" s="33"/>
      <c r="AQ55" s="34"/>
      <c r="AR55" s="29" t="s">
        <v>61</v>
      </c>
      <c r="AS55" s="29" t="s">
        <v>70</v>
      </c>
      <c r="AT55" s="29" t="s">
        <v>70</v>
      </c>
      <c r="AU55" s="29" t="s">
        <v>67</v>
      </c>
      <c r="AV55" s="29" t="s">
        <v>69</v>
      </c>
      <c r="AW55" s="29" t="s">
        <v>72</v>
      </c>
      <c r="AX55" s="42" t="s">
        <v>71</v>
      </c>
    </row>
    <row r="56" spans="1:50">
      <c r="B56" s="38"/>
      <c r="C56" s="38" t="s">
        <v>66</v>
      </c>
      <c r="D56" s="58">
        <f>IF(D55&gt;3,1,"")</f>
        <v>1</v>
      </c>
      <c r="E56" s="58">
        <f>IF(E55&gt;3,COUNT($D56:D56)+1,"")</f>
        <v>2</v>
      </c>
      <c r="F56" s="58">
        <f>IF(F55&gt;3,COUNT($D56:E56)+1,"")</f>
        <v>3</v>
      </c>
      <c r="G56" s="58" t="str">
        <f>IF(G55&gt;3,COUNT($D56:F56)+1,"")</f>
        <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D56" s="182" t="s">
        <v>206</v>
      </c>
      <c r="AE56" s="30"/>
      <c r="AF56" s="18"/>
      <c r="AG56" s="19"/>
      <c r="AH56" s="19"/>
      <c r="AI56" s="19"/>
      <c r="AJ56" s="19"/>
      <c r="AK56" s="19"/>
      <c r="AL56" s="19"/>
      <c r="AM56" s="19"/>
      <c r="AN56" s="19"/>
      <c r="AO56" s="19"/>
      <c r="AP56" s="19"/>
      <c r="AQ56" s="19"/>
      <c r="AR56" s="30"/>
      <c r="AS56" s="30"/>
      <c r="AT56" s="30"/>
      <c r="AU56" s="30"/>
      <c r="AV56" s="30"/>
      <c r="AW56" s="30"/>
      <c r="AX56" s="41"/>
    </row>
    <row r="57" spans="1:50" ht="25.15" customHeight="1">
      <c r="B57" s="121"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93" t="s">
        <v>211</v>
      </c>
      <c r="AE57" s="30" t="s">
        <v>81</v>
      </c>
      <c r="AF57" s="18" t="s">
        <v>59</v>
      </c>
      <c r="AG57" s="19"/>
      <c r="AH57" s="19"/>
      <c r="AI57" s="19"/>
      <c r="AJ57" s="19"/>
      <c r="AK57" s="20"/>
      <c r="AL57" s="18" t="s">
        <v>60</v>
      </c>
      <c r="AM57" s="19"/>
      <c r="AN57" s="19"/>
      <c r="AO57" s="19"/>
      <c r="AP57" s="19"/>
      <c r="AQ57" s="19"/>
      <c r="AR57" s="30" t="s">
        <v>48</v>
      </c>
      <c r="AS57" s="30" t="s">
        <v>63</v>
      </c>
      <c r="AT57" s="30" t="s">
        <v>63</v>
      </c>
      <c r="AU57" s="30" t="s">
        <v>68</v>
      </c>
      <c r="AV57" s="30" t="s">
        <v>67</v>
      </c>
      <c r="AW57" s="30" t="s">
        <v>73</v>
      </c>
      <c r="AX57" s="41" t="s">
        <v>63</v>
      </c>
    </row>
    <row r="58" spans="1:50" s="15" customFormat="1" ht="38.75">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t="s">
        <v>9</v>
      </c>
      <c r="Z58" s="17" t="s">
        <v>7</v>
      </c>
      <c r="AA58" s="17" t="s">
        <v>16</v>
      </c>
      <c r="AB58" s="15" t="s">
        <v>74</v>
      </c>
      <c r="AC58" s="194" t="s">
        <v>212</v>
      </c>
      <c r="AD58" s="194" t="s">
        <v>213</v>
      </c>
      <c r="AE58" s="31" t="s">
        <v>82</v>
      </c>
      <c r="AF58" s="21" t="s">
        <v>50</v>
      </c>
      <c r="AG58" s="15" t="s">
        <v>51</v>
      </c>
      <c r="AH58" s="15" t="s">
        <v>52</v>
      </c>
      <c r="AI58" s="15" t="s">
        <v>53</v>
      </c>
      <c r="AJ58" s="15" t="s">
        <v>54</v>
      </c>
      <c r="AK58" s="22" t="s">
        <v>55</v>
      </c>
      <c r="AL58" s="21" t="s">
        <v>50</v>
      </c>
      <c r="AM58" s="15" t="s">
        <v>51</v>
      </c>
      <c r="AN58" s="15" t="s">
        <v>52</v>
      </c>
      <c r="AO58" s="15" t="s">
        <v>53</v>
      </c>
      <c r="AP58" s="15" t="s">
        <v>54</v>
      </c>
      <c r="AQ58" s="15" t="s">
        <v>55</v>
      </c>
      <c r="AR58" s="31" t="s">
        <v>56</v>
      </c>
      <c r="AS58" s="31" t="s">
        <v>64</v>
      </c>
      <c r="AT58" s="31" t="s">
        <v>65</v>
      </c>
      <c r="AU58" s="31" t="s">
        <v>4</v>
      </c>
      <c r="AV58" s="31" t="s">
        <v>4</v>
      </c>
      <c r="AW58" s="31" t="s">
        <v>69</v>
      </c>
      <c r="AX58" s="31" t="s">
        <v>65</v>
      </c>
    </row>
    <row r="59" spans="1:50">
      <c r="A59" s="49">
        <f>IF($A29=0,"",$A29)</f>
        <v>484</v>
      </c>
      <c r="B59" s="50" t="str">
        <f>IF($B29=0,"",$B29)</f>
        <v>Jolly Mon</v>
      </c>
      <c r="C59" s="50" t="str">
        <f>IF($C29=0,"",$C29)</f>
        <v>LaVin/Rochlis</v>
      </c>
      <c r="D59" s="47">
        <f t="shared" ref="D59:G84" si="3">D29</f>
        <v>33.6</v>
      </c>
      <c r="E59" s="47">
        <f t="shared" si="3"/>
        <v>85.8</v>
      </c>
      <c r="F59" s="47">
        <f t="shared" si="3"/>
        <v>60</v>
      </c>
      <c r="G59" s="47">
        <f t="shared" si="3"/>
        <v>0</v>
      </c>
      <c r="H59" s="47"/>
      <c r="I59" s="47"/>
      <c r="J59" s="47"/>
      <c r="K59" s="47"/>
      <c r="L59" s="47"/>
      <c r="M59" s="47"/>
      <c r="N59" s="47"/>
      <c r="O59" s="47"/>
      <c r="P59" s="47"/>
      <c r="Q59" s="47"/>
      <c r="R59" s="47"/>
      <c r="S59" s="47"/>
      <c r="T59" s="47"/>
      <c r="U59" s="47"/>
      <c r="V59" s="47"/>
      <c r="W59" s="47">
        <f>IF(SUM(D59:U59)&gt;0,SUM(D59:U59),"")</f>
        <v>179.4</v>
      </c>
      <c r="X59" s="47">
        <f t="shared" ref="X59:X84" si="4">IF(Throwouts&gt;0,LARGE((D59:U59),1),0)+IF(Throwouts&gt;1,LARGE((D59:U59),2),0)+IF(Throwouts&gt;2,LARGE((D59:U59),2),0)+IF(Throwouts&gt;3,LARGE((D59:U59),3),0)</f>
        <v>0</v>
      </c>
      <c r="Y59" s="47">
        <f>IF(W59="",0,W59-X59)</f>
        <v>179.4</v>
      </c>
      <c r="Z59" s="48">
        <f>IF(Y59,Y59+AC59,0)</f>
        <v>179.4</v>
      </c>
      <c r="AA59" s="49">
        <f>IF(RANK(Z59,Z$59:Z$83,1)=1,"",RANK(Z59,Z$59:Z$83,1)-COUNTA(Z$59:Z$83)+ScoredBoats)</f>
        <v>7</v>
      </c>
      <c r="AB59" s="50" t="str">
        <f>IF($B29=0,"",$B29)</f>
        <v>Jolly Mon</v>
      </c>
      <c r="AC59" s="190"/>
      <c r="AD59" s="85"/>
      <c r="AE59" s="37">
        <f t="shared" ref="AE59:AE84" si="5">IF(AD59,AD59,IF(AA91="",0,MATCH(AA91,AA$59:AA$83,0)))</f>
        <v>7</v>
      </c>
      <c r="AF59" s="23">
        <f>IF($D29="dnc",$D$55+1,0)+IF($E29="dnc",$E$55+1,0)+IF($F29="dnc",$F$55+1,0)</f>
        <v>0</v>
      </c>
      <c r="AG59" s="24">
        <f>IF($G29="dnc",$G$55+1,0)+IF($H29="dnc",$H$55+1,0)+IF($I29="dnc",$I$55+1,0)</f>
        <v>0</v>
      </c>
      <c r="AH59" s="24">
        <f>IF($J29="dnc",$J$55+1,0)+IF($K29="dnc",$K$55+1,0)+IF($L29="dnc",$L$55+1,0)</f>
        <v>0</v>
      </c>
      <c r="AI59" s="24">
        <f>IF($M29="dnc",$M$55+1,0)+IF($N29="dnc",$N$55+1,0)+IF($O29="dnc",$O$55+1,0)</f>
        <v>0</v>
      </c>
      <c r="AJ59" s="24">
        <f>IF($P29="dnc",$P$55+1,0)+IF($Q29="dnc",$Q$55+1,0)+IF($R29="dnc",$R$55+1,0)</f>
        <v>0</v>
      </c>
      <c r="AK59" s="25">
        <f>IF($S29="dnc",$S$55+1,0)+IF($T29="dnc",$T$55+1,0)+IF($U29="dnc",$U$55+1,0)</f>
        <v>0</v>
      </c>
      <c r="AL59" s="23">
        <f>COUNTIF(D29:F29,"dnc")</f>
        <v>0</v>
      </c>
      <c r="AM59" s="24">
        <f>COUNTIF(G29:I29,"dnc")</f>
        <v>0</v>
      </c>
      <c r="AN59" s="24">
        <f>COUNTIF(J29:L29,"dnc")</f>
        <v>0</v>
      </c>
      <c r="AO59" s="24">
        <f>COUNTIF(M29:O29,"dnc")</f>
        <v>0</v>
      </c>
      <c r="AP59" s="24">
        <f>COUNTIF(P29:R29,"dnc")</f>
        <v>0</v>
      </c>
      <c r="AQ59" s="24">
        <f>COUNTIF(S29:U29,"dnc")</f>
        <v>0</v>
      </c>
      <c r="AR59" s="35">
        <f t="shared" ref="AR59:AR84" si="6">IF(SUM(AF59:AK59)&gt;0,MATCH(MAX(AF59:AK59),AF59:AK59,0),0)</f>
        <v>0</v>
      </c>
      <c r="AS59" s="40">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T59" s="37">
        <f t="shared" ref="AT59:AT80" si="8">IF($Y59=0,0,(RANK($AS59,$AS$59:$AS$84,0)))</f>
        <v>3</v>
      </c>
      <c r="AU59" s="45">
        <f t="shared" ref="AU59:AU84" si="9">IF(INDEX($D59:$U59,LastRaceIndex)="bye",$Y59/(Races_Sailed-Throwouts),INDEX($D59:$U59,LastRaceIndex))</f>
        <v>60</v>
      </c>
      <c r="AV59" s="45">
        <f t="shared" ref="AV59:AV84" si="10">IF(INDEX($D59:$U59,NextLastIndex)="bye",$Y59/(Races_Sailed-Throwouts),INDEX($D59:$U59,NextLastIndex))</f>
        <v>85.8</v>
      </c>
      <c r="AW59" s="46">
        <v>0</v>
      </c>
      <c r="AX59" s="37">
        <v>0</v>
      </c>
    </row>
    <row r="60" spans="1:50">
      <c r="A60" s="49">
        <f t="shared" ref="A60:A83" si="11">IF($A30=0,"",$A30)</f>
        <v>485</v>
      </c>
      <c r="B60" s="50" t="str">
        <f t="shared" ref="B60:B83" si="12">IF($B30=0,"",$B30)</f>
        <v>Argo III</v>
      </c>
      <c r="C60" s="50" t="str">
        <f t="shared" ref="C60:C83" si="13">IF($C30=0,"",$C30)</f>
        <v>C. Nickerson</v>
      </c>
      <c r="D60" s="47">
        <f t="shared" si="3"/>
        <v>20</v>
      </c>
      <c r="E60" s="47">
        <f t="shared" si="3"/>
        <v>37</v>
      </c>
      <c r="F60" s="47">
        <f t="shared" si="3"/>
        <v>27</v>
      </c>
      <c r="G60" s="47">
        <f t="shared" si="3"/>
        <v>0</v>
      </c>
      <c r="H60" s="47"/>
      <c r="I60" s="47"/>
      <c r="J60" s="47"/>
      <c r="K60" s="47"/>
      <c r="L60" s="47"/>
      <c r="M60" s="47"/>
      <c r="N60" s="47"/>
      <c r="O60" s="47"/>
      <c r="P60" s="47"/>
      <c r="Q60" s="47"/>
      <c r="R60" s="47"/>
      <c r="S60" s="47"/>
      <c r="T60" s="47"/>
      <c r="U60" s="47"/>
      <c r="V60" s="47"/>
      <c r="W60" s="47">
        <f t="shared" ref="W60:W83" si="14">IF(SUM(D60:U60)&gt;0,SUM(D60:U60),"")</f>
        <v>84</v>
      </c>
      <c r="X60" s="47">
        <f t="shared" si="4"/>
        <v>0</v>
      </c>
      <c r="Y60" s="47">
        <f t="shared" ref="Y60:Y83" si="15">IF(W60="",0,W60-X60)</f>
        <v>84</v>
      </c>
      <c r="Z60" s="48">
        <f t="shared" ref="Z60:Z83" si="16">IF(Y60,Y60+AC60,0)</f>
        <v>84</v>
      </c>
      <c r="AA60" s="49">
        <f t="shared" ref="AA60:AA83" si="17">IF(RANK(Z60,Z$59:Z$83,1)=1,"",RANK(Z60,Z$59:Z$83,1)-COUNTA(Z$59:Z$83)+ScoredBoats)</f>
        <v>2</v>
      </c>
      <c r="AB60" s="50" t="str">
        <f t="shared" ref="AB60:AB83" si="18">IF($B30=0,"",$B30)</f>
        <v>Argo III</v>
      </c>
      <c r="AC60" s="190"/>
      <c r="AD60" s="85"/>
      <c r="AE60" s="37">
        <f t="shared" si="5"/>
        <v>2</v>
      </c>
      <c r="AF60" s="23">
        <f>IF($D30="dnc",$D$55+1,0)+IF($E30="dnc",$E$55+1,0)+IF($F30="dnc",$F$55+1,0)</f>
        <v>0</v>
      </c>
      <c r="AG60" s="24">
        <f>IF($G30="dnc",$G$55+1,0)+IF($H30="dnc",$H$55+1,0)+IF($I30="dnc",$I$55+1,0)</f>
        <v>0</v>
      </c>
      <c r="AH60" s="24">
        <f>IF($J30="dnc",$J$55+1,0)+IF($K30="dnc",$K$55+1,0)+IF($L30="dnc",$L$55+1,0)</f>
        <v>0</v>
      </c>
      <c r="AI60" s="24">
        <f>IF($M30="dnc",$M$55+1,0)+IF($N30="dnc",$N$55+1,0)+IF($O30="dnc",$O$55+1,0)</f>
        <v>0</v>
      </c>
      <c r="AJ60" s="24">
        <f>IF($P30="dnc",$P$55+1,0)+IF($Q30="dnc",$Q$55+1,0)+IF($R30="dnc",$R$55+1,0)</f>
        <v>0</v>
      </c>
      <c r="AK60" s="25">
        <f>IF($S30="dnc",$S$55+1,0)+IF($T30="dnc",$T$55+1,0)+IF($U30="dnc",$U$55+1,0)</f>
        <v>0</v>
      </c>
      <c r="AL60" s="23">
        <f>COUNTIF(D30:F30,"dnc")</f>
        <v>0</v>
      </c>
      <c r="AM60" s="24">
        <f>COUNTIF(G30:I30,"dnc")</f>
        <v>0</v>
      </c>
      <c r="AN60" s="24">
        <f>COUNTIF(J30:L30,"dnc")</f>
        <v>0</v>
      </c>
      <c r="AO60" s="24">
        <f>COUNTIF(M30:O30,"dnc")</f>
        <v>0</v>
      </c>
      <c r="AP60" s="24">
        <f>COUNTIF(P30:R30,"dnc")</f>
        <v>0</v>
      </c>
      <c r="AQ60" s="24">
        <f>COUNTIF(S30:U30,"dnc")</f>
        <v>0</v>
      </c>
      <c r="AR60" s="35">
        <f t="shared" si="6"/>
        <v>0</v>
      </c>
      <c r="AS60" s="40">
        <f t="shared" si="7"/>
        <v>0</v>
      </c>
      <c r="AT60" s="37">
        <f t="shared" si="8"/>
        <v>3</v>
      </c>
      <c r="AU60" s="45">
        <f t="shared" si="9"/>
        <v>27</v>
      </c>
      <c r="AV60" s="45">
        <f t="shared" si="10"/>
        <v>37</v>
      </c>
      <c r="AW60" s="46">
        <f t="shared" ref="AW60:AW71" si="19">AU60*100+AV60</f>
        <v>2737</v>
      </c>
      <c r="AX60" s="37" t="e">
        <f t="shared" ref="AX60:AX65" si="20">IF($Y60="",0,(RANK($AW60,$AW$59:$AW$83,1))-1)</f>
        <v>#VALUE!</v>
      </c>
    </row>
    <row r="61" spans="1:50">
      <c r="A61" s="49">
        <f t="shared" si="11"/>
        <v>588</v>
      </c>
      <c r="B61" s="50" t="str">
        <f t="shared" si="12"/>
        <v>Gallant Fox</v>
      </c>
      <c r="C61" s="50" t="str">
        <f t="shared" si="13"/>
        <v>Dempsey/Thompson</v>
      </c>
      <c r="D61" s="47">
        <f t="shared" si="3"/>
        <v>22</v>
      </c>
      <c r="E61" s="47">
        <f t="shared" si="3"/>
        <v>52</v>
      </c>
      <c r="F61" s="47">
        <f t="shared" si="3"/>
        <v>34.700000000000003</v>
      </c>
      <c r="G61" s="47">
        <f t="shared" si="3"/>
        <v>0</v>
      </c>
      <c r="H61" s="47"/>
      <c r="I61" s="47"/>
      <c r="J61" s="47"/>
      <c r="K61" s="47"/>
      <c r="L61" s="47"/>
      <c r="M61" s="47"/>
      <c r="N61" s="47"/>
      <c r="O61" s="47"/>
      <c r="P61" s="47"/>
      <c r="Q61" s="47"/>
      <c r="R61" s="47"/>
      <c r="S61" s="47"/>
      <c r="T61" s="47"/>
      <c r="U61" s="47"/>
      <c r="V61" s="47"/>
      <c r="W61" s="47">
        <f t="shared" si="14"/>
        <v>108.7</v>
      </c>
      <c r="X61" s="47">
        <f t="shared" si="4"/>
        <v>0</v>
      </c>
      <c r="Y61" s="47">
        <f t="shared" si="15"/>
        <v>108.7</v>
      </c>
      <c r="Z61" s="48">
        <f t="shared" si="16"/>
        <v>108.7</v>
      </c>
      <c r="AA61" s="49">
        <f t="shared" si="17"/>
        <v>5</v>
      </c>
      <c r="AB61" s="50" t="str">
        <f t="shared" si="18"/>
        <v>Gallant Fox</v>
      </c>
      <c r="AC61" s="190"/>
      <c r="AD61" s="85"/>
      <c r="AE61" s="37">
        <f t="shared" si="5"/>
        <v>6</v>
      </c>
      <c r="AF61" s="23">
        <f>IF($D31="dnc",$D$55+1,0)+IF($E31="dnc",$E$55+1,0)+IF($F31="dnc",$F$55+1,0)</f>
        <v>0</v>
      </c>
      <c r="AG61" s="24">
        <f>IF($G31="dnc",$G$55+1,0)+IF($H31="dnc",$H$55+1,0)+IF($I31="dnc",$I$55+1,0)</f>
        <v>0</v>
      </c>
      <c r="AH61" s="24">
        <f>IF($J31="dnc",$J$55+1,0)+IF($K31="dnc",$K$55+1,0)+IF($L31="dnc",$L$55+1,0)</f>
        <v>0</v>
      </c>
      <c r="AI61" s="24">
        <f>IF($M31="dnc",$M$55+1,0)+IF($N31="dnc",$N$55+1,0)+IF($O31="dnc",$O$55+1,0)</f>
        <v>0</v>
      </c>
      <c r="AJ61" s="24">
        <f>IF($P31="dnc",$P$55+1,0)+IF($Q31="dnc",$Q$55+1,0)+IF($R31="dnc",$R$55+1,0)</f>
        <v>0</v>
      </c>
      <c r="AK61" s="25">
        <f>IF($S31="dnc",$S$55+1,0)+IF($T31="dnc",$T$55+1,0)+IF($U31="dnc",$U$55+1,0)</f>
        <v>0</v>
      </c>
      <c r="AL61" s="23">
        <f>COUNTIF(D31:F31,"dnc")</f>
        <v>0</v>
      </c>
      <c r="AM61" s="24">
        <f>COUNTIF(G31:I31,"dnc")</f>
        <v>0</v>
      </c>
      <c r="AN61" s="24">
        <f>COUNTIF(J31:L31,"dnc")</f>
        <v>0</v>
      </c>
      <c r="AO61" s="24">
        <f>COUNTIF(M31:O31,"dnc")</f>
        <v>0</v>
      </c>
      <c r="AP61" s="24">
        <f>COUNTIF(P31:R31,"dnc")</f>
        <v>0</v>
      </c>
      <c r="AQ61" s="24">
        <f>COUNTIF(S31:U31,"dnc")</f>
        <v>0</v>
      </c>
      <c r="AR61" s="35">
        <f>IF(SUM(AF61:AK61)&gt;0,MATCH(MAX(AF61:AK61),AF61:AK61,0),0)</f>
        <v>0</v>
      </c>
      <c r="AS61" s="40">
        <f t="shared" si="7"/>
        <v>0</v>
      </c>
      <c r="AT61" s="37">
        <f t="shared" si="8"/>
        <v>3</v>
      </c>
      <c r="AU61" s="45">
        <f t="shared" si="9"/>
        <v>34.700000000000003</v>
      </c>
      <c r="AV61" s="45">
        <f t="shared" si="10"/>
        <v>52</v>
      </c>
      <c r="AW61" s="46">
        <f t="shared" si="19"/>
        <v>3522.0000000000005</v>
      </c>
      <c r="AX61" s="37" t="e">
        <f t="shared" si="20"/>
        <v>#VALUE!</v>
      </c>
    </row>
    <row r="62" spans="1:50">
      <c r="A62" s="49">
        <f t="shared" si="11"/>
        <v>591</v>
      </c>
      <c r="B62" s="50" t="str">
        <f t="shared" si="12"/>
        <v>Shamrock VI</v>
      </c>
      <c r="C62" s="50" t="str">
        <f t="shared" si="13"/>
        <v>Mullen</v>
      </c>
      <c r="D62" s="47">
        <f t="shared" si="3"/>
        <v>35</v>
      </c>
      <c r="E62" s="47">
        <f t="shared" si="3"/>
        <v>72</v>
      </c>
      <c r="F62" s="47">
        <f t="shared" si="3"/>
        <v>36</v>
      </c>
      <c r="G62" s="47">
        <f t="shared" si="3"/>
        <v>0</v>
      </c>
      <c r="H62" s="47"/>
      <c r="I62" s="47"/>
      <c r="J62" s="47"/>
      <c r="K62" s="47"/>
      <c r="L62" s="47"/>
      <c r="M62" s="47"/>
      <c r="N62" s="47"/>
      <c r="O62" s="47"/>
      <c r="P62" s="47"/>
      <c r="Q62" s="47"/>
      <c r="R62" s="47"/>
      <c r="S62" s="47"/>
      <c r="T62" s="47"/>
      <c r="U62" s="47"/>
      <c r="V62" s="47"/>
      <c r="W62" s="47">
        <f t="shared" si="14"/>
        <v>143</v>
      </c>
      <c r="X62" s="47">
        <f t="shared" si="4"/>
        <v>0</v>
      </c>
      <c r="Y62" s="47">
        <f t="shared" si="15"/>
        <v>143</v>
      </c>
      <c r="Z62" s="48">
        <f t="shared" si="16"/>
        <v>143</v>
      </c>
      <c r="AA62" s="49">
        <f t="shared" si="17"/>
        <v>6</v>
      </c>
      <c r="AB62" s="50" t="str">
        <f t="shared" si="18"/>
        <v>Shamrock VI</v>
      </c>
      <c r="AC62" s="190"/>
      <c r="AD62" s="85"/>
      <c r="AE62" s="37">
        <f t="shared" si="5"/>
        <v>5</v>
      </c>
      <c r="AF62" s="23">
        <f>IF($D32="dnc",$D$55+1,0)+IF($E32="dnc",$E$55+1,0)+IF($F32="dnc",$F$55+1,0)</f>
        <v>0</v>
      </c>
      <c r="AG62" s="24">
        <f>IF($G32="dnc",$G$55+1,0)+IF($H32="dnc",$H$55+1,0)+IF($I32="dnc",$I$55+1,0)</f>
        <v>0</v>
      </c>
      <c r="AH62" s="24">
        <f>IF($J32="dnc",$J$55+1,0)+IF($K32="dnc",$K$55+1,0)+IF($L32="dnc",$L$55+1,0)</f>
        <v>0</v>
      </c>
      <c r="AI62" s="24">
        <f>IF($M32="dnc",$M$55+1,0)+IF($N32="dnc",$N$55+1,0)+IF($O32="dnc",$O$55+1,0)</f>
        <v>0</v>
      </c>
      <c r="AJ62" s="24">
        <f>IF($P32="dnc",$P$55+1,0)+IF($Q32="dnc",$Q$55+1,0)+IF($R32="dnc",$R$55+1,0)</f>
        <v>0</v>
      </c>
      <c r="AK62" s="25">
        <f>IF($S32="dnc",$S$55+1,0)+IF($T32="dnc",$T$55+1,0)+IF($U32="dnc",$U$55+1,0)</f>
        <v>0</v>
      </c>
      <c r="AL62" s="23">
        <f>COUNTIF(D32:F32,"dnc")</f>
        <v>0</v>
      </c>
      <c r="AM62" s="24">
        <f>COUNTIF(G32:I32,"dnc")</f>
        <v>0</v>
      </c>
      <c r="AN62" s="24">
        <f>COUNTIF(J32:L32,"dnc")</f>
        <v>0</v>
      </c>
      <c r="AO62" s="24">
        <f>COUNTIF(M32:O32,"dnc")</f>
        <v>0</v>
      </c>
      <c r="AP62" s="24">
        <f>COUNTIF(P32:R32,"dnc")</f>
        <v>0</v>
      </c>
      <c r="AQ62" s="24">
        <f>COUNTIF(S32:U32,"dnc")</f>
        <v>0</v>
      </c>
      <c r="AR62" s="35">
        <f t="shared" si="6"/>
        <v>0</v>
      </c>
      <c r="AS62" s="40">
        <f t="shared" si="7"/>
        <v>0</v>
      </c>
      <c r="AT62" s="37">
        <f t="shared" si="8"/>
        <v>3</v>
      </c>
      <c r="AU62" s="45">
        <f t="shared" si="9"/>
        <v>36</v>
      </c>
      <c r="AV62" s="45">
        <f t="shared" si="10"/>
        <v>72</v>
      </c>
      <c r="AW62" s="46">
        <f t="shared" si="19"/>
        <v>3672</v>
      </c>
      <c r="AX62" s="37" t="e">
        <f t="shared" si="20"/>
        <v>#VALUE!</v>
      </c>
    </row>
    <row r="63" spans="1:50">
      <c r="A63" s="49">
        <f>IF($A33=0,"",$A33)</f>
        <v>667</v>
      </c>
      <c r="B63" s="50" t="str">
        <f>IF($B33=0,"",$B33)</f>
        <v>Pressure</v>
      </c>
      <c r="C63" s="50" t="str">
        <f>IF($C33=0,"",$C33)</f>
        <v>G. Nickerson</v>
      </c>
      <c r="D63" s="47">
        <f t="shared" si="3"/>
        <v>22</v>
      </c>
      <c r="E63" s="47">
        <f t="shared" si="3"/>
        <v>46</v>
      </c>
      <c r="F63" s="47">
        <f t="shared" si="3"/>
        <v>26</v>
      </c>
      <c r="G63" s="47">
        <f t="shared" si="3"/>
        <v>0</v>
      </c>
      <c r="H63" s="47"/>
      <c r="I63" s="47"/>
      <c r="J63" s="47"/>
      <c r="K63" s="47"/>
      <c r="L63" s="47"/>
      <c r="M63" s="47"/>
      <c r="N63" s="47"/>
      <c r="O63" s="47"/>
      <c r="P63" s="47"/>
      <c r="Q63" s="47"/>
      <c r="R63" s="47"/>
      <c r="S63" s="47"/>
      <c r="T63" s="47"/>
      <c r="U63" s="47"/>
      <c r="V63" s="47"/>
      <c r="W63" s="47">
        <f t="shared" si="14"/>
        <v>94</v>
      </c>
      <c r="X63" s="47">
        <f t="shared" si="4"/>
        <v>0</v>
      </c>
      <c r="Y63" s="47">
        <f t="shared" si="15"/>
        <v>94</v>
      </c>
      <c r="Z63" s="48">
        <f t="shared" si="16"/>
        <v>94</v>
      </c>
      <c r="AA63" s="49">
        <f t="shared" si="17"/>
        <v>4</v>
      </c>
      <c r="AB63" s="50" t="str">
        <f>IF($B33=0,"",$B33)</f>
        <v>Pressure</v>
      </c>
      <c r="AC63" s="190"/>
      <c r="AD63" s="85"/>
      <c r="AE63" s="37">
        <f t="shared" si="5"/>
        <v>3</v>
      </c>
      <c r="AF63" s="23">
        <f>IF($D33="dnc",$D$55+1,0)+IF($E33="dnc",$E$55+1,0)+IF($F33="dnc",$F$55+1,0)</f>
        <v>0</v>
      </c>
      <c r="AG63" s="24">
        <f>IF($G33="dnc",$G$55+1,0)+IF($H33="dnc",$H$55+1,0)+IF($I33="dnc",$I$55+1,0)</f>
        <v>0</v>
      </c>
      <c r="AH63" s="24">
        <f>IF($J33="dnc",$J$55+1,0)+IF($K33="dnc",$K$55+1,0)+IF($L33="dnc",$L$55+1,0)</f>
        <v>0</v>
      </c>
      <c r="AI63" s="24">
        <f>IF($M33="dnc",$M$55+1,0)+IF($N33="dnc",$N$55+1,0)+IF($O33="dnc",$O$55+1,0)</f>
        <v>0</v>
      </c>
      <c r="AJ63" s="24">
        <f>IF($P33="dnc",$P$55+1,0)+IF($Q33="dnc",$Q$55+1,0)+IF($R33="dnc",$R$55+1,0)</f>
        <v>0</v>
      </c>
      <c r="AK63" s="25">
        <f>IF($S33="dnc",$S$55+1,0)+IF($T33="dnc",$T$55+1,0)+IF($U33="dnc",$U$55+1,0)</f>
        <v>0</v>
      </c>
      <c r="AL63" s="23">
        <f>COUNTIF(D33:F33,"dnc")</f>
        <v>0</v>
      </c>
      <c r="AM63" s="24">
        <f>COUNTIF(G33:I33,"dnc")</f>
        <v>0</v>
      </c>
      <c r="AN63" s="24">
        <f>COUNTIF(J33:L33,"dnc")</f>
        <v>0</v>
      </c>
      <c r="AO63" s="24">
        <f>COUNTIF(M33:O33,"dnc")</f>
        <v>0</v>
      </c>
      <c r="AP63" s="24">
        <f>COUNTIF(P33:R33,"dnc")</f>
        <v>0</v>
      </c>
      <c r="AQ63" s="24">
        <f>COUNTIF(S33:U33,"dnc")</f>
        <v>0</v>
      </c>
      <c r="AR63" s="35">
        <f>IF(SUM(AF63:AK63)&gt;0,MATCH(MAX(AF63:AK63),AF63:AK63,0),0)</f>
        <v>0</v>
      </c>
      <c r="AS63" s="40">
        <f t="shared" si="7"/>
        <v>0</v>
      </c>
      <c r="AT63" s="37">
        <f t="shared" si="8"/>
        <v>3</v>
      </c>
      <c r="AU63" s="45">
        <f t="shared" si="9"/>
        <v>26</v>
      </c>
      <c r="AV63" s="45">
        <f t="shared" si="10"/>
        <v>46</v>
      </c>
      <c r="AW63" s="46">
        <f t="shared" si="19"/>
        <v>2646</v>
      </c>
      <c r="AX63" s="37" t="e">
        <f t="shared" si="20"/>
        <v>#VALUE!</v>
      </c>
    </row>
    <row r="64" spans="1:50">
      <c r="A64" s="49">
        <f t="shared" si="11"/>
        <v>1151</v>
      </c>
      <c r="B64" s="50" t="str">
        <f t="shared" si="12"/>
        <v>FKA</v>
      </c>
      <c r="C64" s="50" t="str">
        <f t="shared" si="13"/>
        <v>Beckwith</v>
      </c>
      <c r="D64" s="47">
        <f t="shared" si="3"/>
        <v>7</v>
      </c>
      <c r="E64" s="47">
        <f t="shared" si="3"/>
        <v>60.3</v>
      </c>
      <c r="F64" s="47">
        <f t="shared" si="3"/>
        <v>20</v>
      </c>
      <c r="G64" s="47">
        <f t="shared" si="3"/>
        <v>0</v>
      </c>
      <c r="H64" s="47"/>
      <c r="I64" s="47"/>
      <c r="J64" s="47"/>
      <c r="K64" s="47"/>
      <c r="L64" s="47"/>
      <c r="M64" s="47"/>
      <c r="N64" s="47"/>
      <c r="O64" s="47"/>
      <c r="P64" s="47"/>
      <c r="Q64" s="47"/>
      <c r="R64" s="47"/>
      <c r="S64" s="47"/>
      <c r="T64" s="47"/>
      <c r="U64" s="47"/>
      <c r="V64" s="47"/>
      <c r="W64" s="47">
        <f t="shared" si="14"/>
        <v>87.3</v>
      </c>
      <c r="X64" s="47">
        <f t="shared" si="4"/>
        <v>0</v>
      </c>
      <c r="Y64" s="47">
        <f t="shared" si="15"/>
        <v>87.3</v>
      </c>
      <c r="Z64" s="48">
        <f t="shared" si="16"/>
        <v>87.3</v>
      </c>
      <c r="AA64" s="49">
        <f t="shared" si="17"/>
        <v>3</v>
      </c>
      <c r="AB64" s="50" t="str">
        <f t="shared" si="18"/>
        <v>FKA</v>
      </c>
      <c r="AC64" s="190"/>
      <c r="AD64" s="85"/>
      <c r="AE64" s="37">
        <f t="shared" si="5"/>
        <v>4</v>
      </c>
      <c r="AF64" s="23">
        <f>IF($D32="dnc",$D$55+1,0)+IF($E32="dnc",$E$55+1,0)+IF($F32="dnc",$F$55+1,0)</f>
        <v>0</v>
      </c>
      <c r="AG64" s="24">
        <f>IF($G32="dnc",$G$55+1,0)+IF($H32="dnc",$H$55+1,0)+IF($I32="dnc",$I$55+1,0)</f>
        <v>0</v>
      </c>
      <c r="AH64" s="24">
        <f>IF($J32="dnc",$J$55+1,0)+IF($K32="dnc",$K$55+1,0)+IF($L32="dnc",$L$55+1,0)</f>
        <v>0</v>
      </c>
      <c r="AI64" s="24">
        <f>IF($M32="dnc",$M$55+1,0)+IF($N32="dnc",$N$55+1,0)+IF($O32="dnc",$O$55+1,0)</f>
        <v>0</v>
      </c>
      <c r="AJ64" s="24">
        <f>IF($P32="dnc",$P$55+1,0)+IF($Q32="dnc",$Q$55+1,0)+IF($R32="dnc",$R$55+1,0)</f>
        <v>0</v>
      </c>
      <c r="AK64" s="25">
        <f>IF($S32="dnc",$S$55+1,0)+IF($T32="dnc",$T$55+1,0)+IF($U32="dnc",$U$55+1,0)</f>
        <v>0</v>
      </c>
      <c r="AL64" s="23">
        <f>COUNTIF(D32:F32,"dnc")</f>
        <v>0</v>
      </c>
      <c r="AM64" s="24">
        <f>COUNTIF(G32:I32,"dnc")</f>
        <v>0</v>
      </c>
      <c r="AN64" s="24">
        <f>COUNTIF(J32:L32,"dnc")</f>
        <v>0</v>
      </c>
      <c r="AO64" s="24">
        <f>COUNTIF(M32:O32,"dnc")</f>
        <v>0</v>
      </c>
      <c r="AP64" s="24">
        <f>COUNTIF(P32:R32,"dnc")</f>
        <v>0</v>
      </c>
      <c r="AQ64" s="24">
        <f>COUNTIF(S32:U32,"dnc")</f>
        <v>0</v>
      </c>
      <c r="AR64" s="35">
        <f t="shared" si="6"/>
        <v>0</v>
      </c>
      <c r="AS64" s="40">
        <f t="shared" si="7"/>
        <v>10000000000</v>
      </c>
      <c r="AT64" s="37">
        <f t="shared" si="8"/>
        <v>1</v>
      </c>
      <c r="AU64" s="45">
        <f t="shared" si="9"/>
        <v>20</v>
      </c>
      <c r="AV64" s="45">
        <f t="shared" si="10"/>
        <v>60.3</v>
      </c>
      <c r="AW64" s="46">
        <f t="shared" si="19"/>
        <v>2060.3000000000002</v>
      </c>
      <c r="AX64" s="37" t="e">
        <f t="shared" si="20"/>
        <v>#VALUE!</v>
      </c>
    </row>
    <row r="65" spans="1:50">
      <c r="A65" s="49">
        <f t="shared" si="11"/>
        <v>1153</v>
      </c>
      <c r="B65" s="50" t="str">
        <f t="shared" si="12"/>
        <v>More Gostosa</v>
      </c>
      <c r="C65" s="50" t="str">
        <f t="shared" si="13"/>
        <v>Hayes/Kirchhoff</v>
      </c>
      <c r="D65" s="47">
        <f t="shared" si="3"/>
        <v>12</v>
      </c>
      <c r="E65" s="47">
        <f t="shared" si="3"/>
        <v>28.6</v>
      </c>
      <c r="F65" s="47">
        <f t="shared" si="3"/>
        <v>26</v>
      </c>
      <c r="G65" s="47">
        <f t="shared" si="3"/>
        <v>0</v>
      </c>
      <c r="H65" s="47"/>
      <c r="I65" s="47"/>
      <c r="J65" s="47"/>
      <c r="K65" s="47"/>
      <c r="L65" s="47"/>
      <c r="M65" s="47"/>
      <c r="N65" s="47"/>
      <c r="O65" s="47"/>
      <c r="P65" s="47"/>
      <c r="Q65" s="47"/>
      <c r="R65" s="47"/>
      <c r="S65" s="47"/>
      <c r="T65" s="47"/>
      <c r="U65" s="47"/>
      <c r="V65" s="47"/>
      <c r="W65" s="47">
        <f t="shared" si="14"/>
        <v>66.599999999999994</v>
      </c>
      <c r="X65" s="47">
        <f t="shared" si="4"/>
        <v>0</v>
      </c>
      <c r="Y65" s="47">
        <f t="shared" si="15"/>
        <v>66.599999999999994</v>
      </c>
      <c r="Z65" s="48">
        <f t="shared" si="16"/>
        <v>66.599999999999994</v>
      </c>
      <c r="AA65" s="49">
        <f t="shared" si="17"/>
        <v>1</v>
      </c>
      <c r="AB65" s="50" t="str">
        <f t="shared" si="18"/>
        <v>More Gostosa</v>
      </c>
      <c r="AC65" s="190"/>
      <c r="AD65" s="85"/>
      <c r="AE65" s="37">
        <f t="shared" si="5"/>
        <v>1</v>
      </c>
      <c r="AF65" s="23">
        <f>IF($D33="dnc",$D$55+1,0)+IF($E33="dnc",$E$55+1,0)+IF($F33="dnc",$F$55+1,0)</f>
        <v>0</v>
      </c>
      <c r="AG65" s="24">
        <f>IF($G33="dnc",$G$55+1,0)+IF($H33="dnc",$H$55+1,0)+IF($I33="dnc",$I$55+1,0)</f>
        <v>0</v>
      </c>
      <c r="AH65" s="24">
        <f>IF($J33="dnc",$J$55+1,0)+IF($K33="dnc",$K$55+1,0)+IF($L33="dnc",$L$55+1,0)</f>
        <v>0</v>
      </c>
      <c r="AI65" s="24">
        <f>IF($M33="dnc",$M$55+1,0)+IF($N33="dnc",$N$55+1,0)+IF($O33="dnc",$O$55+1,0)</f>
        <v>0</v>
      </c>
      <c r="AJ65" s="24">
        <f>IF($P33="dnc",$P$55+1,0)+IF($Q33="dnc",$Q$55+1,0)+IF($R33="dnc",$R$55+1,0)</f>
        <v>0</v>
      </c>
      <c r="AK65" s="25">
        <f>IF($S33="dnc",$S$55+1,0)+IF($T33="dnc",$T$55+1,0)+IF($U33="dnc",$U$55+1,0)</f>
        <v>0</v>
      </c>
      <c r="AL65" s="23">
        <f>COUNTIF(D33:F33,"dnc")</f>
        <v>0</v>
      </c>
      <c r="AM65" s="24">
        <f>COUNTIF(G33:I33,"dnc")</f>
        <v>0</v>
      </c>
      <c r="AN65" s="24">
        <f>COUNTIF(J33:L33,"dnc")</f>
        <v>0</v>
      </c>
      <c r="AO65" s="24">
        <f>COUNTIF(M33:O33,"dnc")</f>
        <v>0</v>
      </c>
      <c r="AP65" s="24">
        <f>COUNTIF(P33:R33,"dnc")</f>
        <v>0</v>
      </c>
      <c r="AQ65" s="24">
        <f>COUNTIF(S33:U33,"dnc")</f>
        <v>0</v>
      </c>
      <c r="AR65" s="35">
        <f t="shared" si="6"/>
        <v>0</v>
      </c>
      <c r="AS65" s="40">
        <f t="shared" si="7"/>
        <v>100000</v>
      </c>
      <c r="AT65" s="37">
        <f t="shared" si="8"/>
        <v>2</v>
      </c>
      <c r="AU65" s="45">
        <f t="shared" si="9"/>
        <v>26</v>
      </c>
      <c r="AV65" s="45">
        <f t="shared" si="10"/>
        <v>28.6</v>
      </c>
      <c r="AW65" s="46">
        <f t="shared" si="19"/>
        <v>2628.6</v>
      </c>
      <c r="AX65" s="37" t="e">
        <f t="shared" si="20"/>
        <v>#VALUE!</v>
      </c>
    </row>
    <row r="66" spans="1:50">
      <c r="A66" s="49" t="str">
        <f t="shared" si="11"/>
        <v/>
      </c>
      <c r="B66" s="50" t="str">
        <f t="shared" si="12"/>
        <v/>
      </c>
      <c r="C66" s="50" t="str">
        <f t="shared" si="13"/>
        <v/>
      </c>
      <c r="D66" s="47" t="str">
        <f t="shared" si="3"/>
        <v/>
      </c>
      <c r="E66" s="47" t="str">
        <f t="shared" si="3"/>
        <v/>
      </c>
      <c r="F66" s="47" t="str">
        <f t="shared" si="3"/>
        <v/>
      </c>
      <c r="G66" s="47">
        <f t="shared" si="3"/>
        <v>0</v>
      </c>
      <c r="H66" s="47"/>
      <c r="I66" s="47"/>
      <c r="J66" s="47"/>
      <c r="K66" s="47"/>
      <c r="L66" s="47"/>
      <c r="M66" s="47"/>
      <c r="N66" s="47"/>
      <c r="O66" s="47"/>
      <c r="P66" s="47"/>
      <c r="Q66" s="47"/>
      <c r="R66" s="47"/>
      <c r="S66" s="47"/>
      <c r="T66" s="47"/>
      <c r="U66" s="47"/>
      <c r="V66" s="47"/>
      <c r="W66" s="47" t="str">
        <f t="shared" si="14"/>
        <v/>
      </c>
      <c r="X66" s="47">
        <f t="shared" si="4"/>
        <v>0</v>
      </c>
      <c r="Y66" s="47">
        <f t="shared" si="15"/>
        <v>0</v>
      </c>
      <c r="Z66" s="48">
        <f t="shared" si="16"/>
        <v>0</v>
      </c>
      <c r="AA66" s="49" t="str">
        <f t="shared" si="17"/>
        <v/>
      </c>
      <c r="AB66" s="50" t="str">
        <f t="shared" si="18"/>
        <v/>
      </c>
      <c r="AC66" s="190"/>
      <c r="AD66" s="85"/>
      <c r="AE66" s="37">
        <f t="shared" si="5"/>
        <v>0</v>
      </c>
      <c r="AF66" s="23">
        <f>IF($D34="dnc",$D$55+1,0)+IF($E34="dnc",$E$55+1,0)+IF($F34="dnc",$F$55+1,0)</f>
        <v>0</v>
      </c>
      <c r="AG66" s="24">
        <f>IF($G34="dnc",$G$55+1,0)+IF($H34="dnc",$H$55+1,0)+IF($I34="dnc",$I$55+1,0)</f>
        <v>0</v>
      </c>
      <c r="AH66" s="24">
        <f>IF($J34="dnc",$J$55+1,0)+IF($K34="dnc",$K$55+1,0)+IF($L34="dnc",$L$55+1,0)</f>
        <v>0</v>
      </c>
      <c r="AI66" s="24">
        <f>IF($M34="dnc",$M$55+1,0)+IF($N34="dnc",$N$55+1,0)+IF($O34="dnc",$O$55+1,0)</f>
        <v>0</v>
      </c>
      <c r="AJ66" s="24">
        <f>IF($P34="dnc",$P$55+1,0)+IF($Q34="dnc",$Q$55+1,0)+IF($R34="dnc",$R$55+1,0)</f>
        <v>0</v>
      </c>
      <c r="AK66" s="25">
        <f>IF($S34="dnc",$S$55+1,0)+IF($T34="dnc",$T$55+1,0)+IF($U34="dnc",$U$55+1,0)</f>
        <v>0</v>
      </c>
      <c r="AL66" s="23">
        <f>COUNTIF(D34:F34,"dnc")</f>
        <v>0</v>
      </c>
      <c r="AM66" s="24">
        <f>COUNTIF(G34:I34,"dnc")</f>
        <v>0</v>
      </c>
      <c r="AN66" s="24">
        <f>COUNTIF(J34:L34,"dnc")</f>
        <v>0</v>
      </c>
      <c r="AO66" s="24">
        <f>COUNTIF(M34:O34,"dnc")</f>
        <v>0</v>
      </c>
      <c r="AP66" s="24">
        <f>COUNTIF(P34:R34,"dnc")</f>
        <v>0</v>
      </c>
      <c r="AQ66" s="24">
        <f>COUNTIF(S34:U34,"dnc")</f>
        <v>0</v>
      </c>
      <c r="AR66" s="35">
        <f t="shared" si="6"/>
        <v>0</v>
      </c>
      <c r="AS66" s="40">
        <f t="shared" si="7"/>
        <v>0</v>
      </c>
      <c r="AT66" s="37">
        <f t="shared" si="8"/>
        <v>0</v>
      </c>
      <c r="AU66" s="45" t="str">
        <f t="shared" si="9"/>
        <v/>
      </c>
      <c r="AV66" s="45" t="str">
        <f t="shared" si="10"/>
        <v/>
      </c>
      <c r="AW66" s="46" t="e">
        <f t="shared" si="19"/>
        <v>#VALUE!</v>
      </c>
      <c r="AX66" s="37" t="e">
        <f>RANK($AW66,$AW$59:$AW$83,1)</f>
        <v>#VALUE!</v>
      </c>
    </row>
    <row r="67" spans="1:50">
      <c r="A67" s="49" t="str">
        <f t="shared" si="11"/>
        <v/>
      </c>
      <c r="B67" s="50" t="str">
        <f t="shared" si="12"/>
        <v/>
      </c>
      <c r="C67" s="50" t="str">
        <f t="shared" si="13"/>
        <v/>
      </c>
      <c r="D67" s="47" t="str">
        <f t="shared" si="3"/>
        <v/>
      </c>
      <c r="E67" s="47" t="str">
        <f t="shared" si="3"/>
        <v/>
      </c>
      <c r="F67" s="47" t="str">
        <f t="shared" si="3"/>
        <v/>
      </c>
      <c r="G67" s="47">
        <f t="shared" si="3"/>
        <v>0</v>
      </c>
      <c r="H67" s="47"/>
      <c r="I67" s="47"/>
      <c r="J67" s="47"/>
      <c r="K67" s="47"/>
      <c r="L67" s="47"/>
      <c r="M67" s="47"/>
      <c r="N67" s="47"/>
      <c r="O67" s="47"/>
      <c r="P67" s="47"/>
      <c r="Q67" s="47"/>
      <c r="R67" s="47"/>
      <c r="S67" s="47"/>
      <c r="T67" s="47"/>
      <c r="U67" s="47"/>
      <c r="V67" s="47"/>
      <c r="W67" s="47" t="str">
        <f t="shared" si="14"/>
        <v/>
      </c>
      <c r="X67" s="47">
        <f t="shared" si="4"/>
        <v>0</v>
      </c>
      <c r="Y67" s="47">
        <f t="shared" si="15"/>
        <v>0</v>
      </c>
      <c r="Z67" s="48">
        <f t="shared" si="16"/>
        <v>0</v>
      </c>
      <c r="AA67" s="49" t="str">
        <f t="shared" si="17"/>
        <v/>
      </c>
      <c r="AB67" s="50" t="str">
        <f t="shared" si="18"/>
        <v/>
      </c>
      <c r="AC67" s="190"/>
      <c r="AD67" s="85"/>
      <c r="AE67" s="37">
        <f t="shared" si="5"/>
        <v>0</v>
      </c>
      <c r="AF67" s="23">
        <f>IF($D35="dnc",$D$55+1,0)+IF($E35="dnc",$E$55+1,0)+IF($F35="dnc",$F$55+1,0)</f>
        <v>0</v>
      </c>
      <c r="AG67" s="24">
        <f>IF($G35="dnc",$G$55+1,0)+IF($H35="dnc",$H$55+1,0)+IF($I35="dnc",$I$55+1,0)</f>
        <v>0</v>
      </c>
      <c r="AH67" s="24">
        <f>IF($J35="dnc",$J$55+1,0)+IF($K35="dnc",$K$55+1,0)+IF($L35="dnc",$L$55+1,0)</f>
        <v>0</v>
      </c>
      <c r="AI67" s="24">
        <f>IF($M35="dnc",$M$55+1,0)+IF($N35="dnc",$N$55+1,0)+IF($O35="dnc",$O$55+1,0)</f>
        <v>0</v>
      </c>
      <c r="AJ67" s="24">
        <f>IF($P35="dnc",$P$55+1,0)+IF($Q35="dnc",$Q$55+1,0)+IF($R35="dnc",$R$55+1,0)</f>
        <v>0</v>
      </c>
      <c r="AK67" s="25">
        <f>IF($S35="dnc",$S$55+1,0)+IF($T35="dnc",$T$55+1,0)+IF($U35="dnc",$U$55+1,0)</f>
        <v>0</v>
      </c>
      <c r="AL67" s="23">
        <f>COUNTIF(D35:F35,"dnc")</f>
        <v>0</v>
      </c>
      <c r="AM67" s="24">
        <f>COUNTIF(G35:I35,"dnc")</f>
        <v>0</v>
      </c>
      <c r="AN67" s="24">
        <f>COUNTIF(J35:L35,"dnc")</f>
        <v>0</v>
      </c>
      <c r="AO67" s="24">
        <f>COUNTIF(M35:O35,"dnc")</f>
        <v>0</v>
      </c>
      <c r="AP67" s="24">
        <f>COUNTIF(P35:R35,"dnc")</f>
        <v>0</v>
      </c>
      <c r="AQ67" s="24">
        <f>COUNTIF(S35:U35,"dnc")</f>
        <v>0</v>
      </c>
      <c r="AR67" s="35">
        <f t="shared" si="6"/>
        <v>0</v>
      </c>
      <c r="AS67" s="40">
        <f t="shared" si="7"/>
        <v>0</v>
      </c>
      <c r="AT67" s="37">
        <f t="shared" si="8"/>
        <v>0</v>
      </c>
      <c r="AU67" s="45" t="str">
        <f t="shared" si="9"/>
        <v/>
      </c>
      <c r="AV67" s="45" t="str">
        <f t="shared" si="10"/>
        <v/>
      </c>
      <c r="AW67" s="46" t="e">
        <f t="shared" si="19"/>
        <v>#VALUE!</v>
      </c>
      <c r="AX67" s="37" t="e">
        <f>RANK($AW67,$AW$59:$AW$83,1)</f>
        <v>#VALUE!</v>
      </c>
    </row>
    <row r="68" spans="1:50">
      <c r="A68" s="49" t="str">
        <f>IF($A38=0,"",$A38)</f>
        <v/>
      </c>
      <c r="B68" s="50" t="str">
        <f>IF($B38=0,"",$B38)</f>
        <v/>
      </c>
      <c r="C68" s="50" t="str">
        <f>IF($C38=0,"",$C38)</f>
        <v/>
      </c>
      <c r="D68" s="47" t="str">
        <f t="shared" si="3"/>
        <v/>
      </c>
      <c r="E68" s="47" t="str">
        <f t="shared" si="3"/>
        <v/>
      </c>
      <c r="F68" s="47" t="str">
        <f>F38</f>
        <v/>
      </c>
      <c r="G68" s="47">
        <f t="shared" si="3"/>
        <v>0</v>
      </c>
      <c r="H68" s="47"/>
      <c r="I68" s="47"/>
      <c r="J68" s="47"/>
      <c r="K68" s="47"/>
      <c r="L68" s="47"/>
      <c r="M68" s="47"/>
      <c r="N68" s="47"/>
      <c r="O68" s="47"/>
      <c r="P68" s="47"/>
      <c r="Q68" s="47"/>
      <c r="R68" s="47"/>
      <c r="S68" s="47"/>
      <c r="T68" s="47"/>
      <c r="U68" s="47"/>
      <c r="V68" s="47"/>
      <c r="W68" s="47" t="str">
        <f t="shared" si="14"/>
        <v/>
      </c>
      <c r="X68" s="47">
        <f t="shared" si="4"/>
        <v>0</v>
      </c>
      <c r="Y68" s="47">
        <f t="shared" si="15"/>
        <v>0</v>
      </c>
      <c r="Z68" s="48">
        <f t="shared" si="16"/>
        <v>0</v>
      </c>
      <c r="AA68" s="49" t="str">
        <f t="shared" si="17"/>
        <v/>
      </c>
      <c r="AB68" s="50" t="str">
        <f>IF($B38=0,"",$B38)</f>
        <v/>
      </c>
      <c r="AC68" s="190"/>
      <c r="AD68" s="85"/>
      <c r="AE68" s="37">
        <f t="shared" si="5"/>
        <v>0</v>
      </c>
      <c r="AF68" s="23">
        <f>IF($D36="dnc",$D$55+1,0)+IF($E36="dnc",$E$55+1,0)+IF($F36="dnc",$F$55+1,0)</f>
        <v>0</v>
      </c>
      <c r="AG68" s="24">
        <f>IF($G36="dnc",$G$55+1,0)+IF($H36="dnc",$H$55+1,0)+IF($I36="dnc",$I$55+1,0)</f>
        <v>0</v>
      </c>
      <c r="AH68" s="24">
        <f>IF($J36="dnc",$J$55+1,0)+IF($K36="dnc",$K$55+1,0)+IF($L36="dnc",$L$55+1,0)</f>
        <v>0</v>
      </c>
      <c r="AI68" s="24">
        <f>IF($M36="dnc",$M$55+1,0)+IF($N36="dnc",$N$55+1,0)+IF($O36="dnc",$O$55+1,0)</f>
        <v>0</v>
      </c>
      <c r="AJ68" s="24">
        <f>IF($P36="dnc",$P$55+1,0)+IF($Q36="dnc",$Q$55+1,0)+IF($R36="dnc",$R$55+1,0)</f>
        <v>0</v>
      </c>
      <c r="AK68" s="25">
        <f>IF($S36="dnc",$S$55+1,0)+IF($T36="dnc",$T$55+1,0)+IF($U36="dnc",$U$55+1,0)</f>
        <v>0</v>
      </c>
      <c r="AL68" s="23">
        <f>COUNTIF(D36:F36,"dnc")</f>
        <v>0</v>
      </c>
      <c r="AM68" s="24">
        <f>COUNTIF(G36:I36,"dnc")</f>
        <v>0</v>
      </c>
      <c r="AN68" s="24">
        <f>COUNTIF(J36:L36,"dnc")</f>
        <v>0</v>
      </c>
      <c r="AO68" s="24">
        <f>COUNTIF(M36:O36,"dnc")</f>
        <v>0</v>
      </c>
      <c r="AP68" s="24">
        <f>COUNTIF(P36:R36,"dnc")</f>
        <v>0</v>
      </c>
      <c r="AQ68" s="24">
        <f>COUNTIF(S36:U36,"dnc")</f>
        <v>0</v>
      </c>
      <c r="AR68" s="35">
        <f t="shared" si="6"/>
        <v>0</v>
      </c>
      <c r="AS68" s="40">
        <f t="shared" si="7"/>
        <v>0</v>
      </c>
      <c r="AT68" s="37">
        <f t="shared" si="8"/>
        <v>0</v>
      </c>
      <c r="AU68" s="45" t="str">
        <f t="shared" si="9"/>
        <v/>
      </c>
      <c r="AV68" s="45" t="str">
        <f t="shared" si="10"/>
        <v/>
      </c>
      <c r="AW68" s="46" t="e">
        <f t="shared" si="19"/>
        <v>#VALUE!</v>
      </c>
      <c r="AX68" s="37" t="e">
        <f>RANK($AW68,$AW$59:$AW$83,1)</f>
        <v>#VALUE!</v>
      </c>
    </row>
    <row r="69" spans="1:50">
      <c r="A69" s="49" t="str">
        <f t="shared" si="11"/>
        <v/>
      </c>
      <c r="B69" s="50" t="str">
        <f t="shared" si="12"/>
        <v/>
      </c>
      <c r="C69" s="50" t="str">
        <f t="shared" si="13"/>
        <v/>
      </c>
      <c r="D69" s="47" t="str">
        <f t="shared" si="3"/>
        <v/>
      </c>
      <c r="E69" s="47" t="str">
        <f t="shared" si="3"/>
        <v/>
      </c>
      <c r="F69" s="47" t="str">
        <f t="shared" si="3"/>
        <v/>
      </c>
      <c r="G69" s="47">
        <f t="shared" si="3"/>
        <v>0</v>
      </c>
      <c r="H69" s="47"/>
      <c r="I69" s="47"/>
      <c r="J69" s="47"/>
      <c r="K69" s="47"/>
      <c r="L69" s="47"/>
      <c r="M69" s="47"/>
      <c r="N69" s="47"/>
      <c r="O69" s="47"/>
      <c r="P69" s="47"/>
      <c r="Q69" s="47"/>
      <c r="R69" s="47"/>
      <c r="S69" s="47"/>
      <c r="T69" s="47"/>
      <c r="U69" s="47"/>
      <c r="V69" s="47"/>
      <c r="W69" s="47" t="str">
        <f t="shared" si="14"/>
        <v/>
      </c>
      <c r="X69" s="47">
        <f t="shared" si="4"/>
        <v>0</v>
      </c>
      <c r="Y69" s="47">
        <f t="shared" si="15"/>
        <v>0</v>
      </c>
      <c r="Z69" s="48">
        <f t="shared" si="16"/>
        <v>0</v>
      </c>
      <c r="AA69" s="49" t="str">
        <f t="shared" si="17"/>
        <v/>
      </c>
      <c r="AB69" s="50" t="str">
        <f t="shared" si="18"/>
        <v/>
      </c>
      <c r="AC69" s="190"/>
      <c r="AD69" s="85"/>
      <c r="AE69" s="37">
        <f t="shared" si="5"/>
        <v>0</v>
      </c>
      <c r="AF69" s="23">
        <f>IF($D39="dnc",$D$55+1,0)+IF($E39="dnc",$E$55+1,0)+IF($F39="dnc",$F$55+1,0)</f>
        <v>0</v>
      </c>
      <c r="AG69" s="24">
        <f>IF($G39="dnc",$G$55+1,0)+IF($H39="dnc",$H$55+1,0)+IF($I39="dnc",$I$55+1,0)</f>
        <v>0</v>
      </c>
      <c r="AH69" s="24">
        <f>IF($J39="dnc",$J$55+1,0)+IF($K39="dnc",$K$55+1,0)+IF($L39="dnc",$L$55+1,0)</f>
        <v>0</v>
      </c>
      <c r="AI69" s="24">
        <f>IF($M39="dnc",$M$55+1,0)+IF($N39="dnc",$N$55+1,0)+IF($O39="dnc",$O$55+1,0)</f>
        <v>0</v>
      </c>
      <c r="AJ69" s="24">
        <f>IF($P39="dnc",$P$55+1,0)+IF($Q39="dnc",$Q$55+1,0)+IF($R39="dnc",$R$55+1,0)</f>
        <v>0</v>
      </c>
      <c r="AK69" s="25">
        <f>IF($S39="dnc",$S$55+1,0)+IF($T39="dnc",$T$55+1,0)+IF($U39="dnc",$U$55+1,0)</f>
        <v>0</v>
      </c>
      <c r="AL69" s="23">
        <f>COUNTIF(D39:F39,"dnc")</f>
        <v>0</v>
      </c>
      <c r="AM69" s="24">
        <f>COUNTIF(G39:I39,"dnc")</f>
        <v>0</v>
      </c>
      <c r="AN69" s="24">
        <f>COUNTIF(J39:L39,"dnc")</f>
        <v>0</v>
      </c>
      <c r="AO69" s="24">
        <f>COUNTIF(M39:O39,"dnc")</f>
        <v>0</v>
      </c>
      <c r="AP69" s="24">
        <f>COUNTIF(P39:R39,"dnc")</f>
        <v>0</v>
      </c>
      <c r="AQ69" s="24">
        <f>COUNTIF(S39:U39,"dnc")</f>
        <v>0</v>
      </c>
      <c r="AR69" s="35">
        <f t="shared" si="6"/>
        <v>0</v>
      </c>
      <c r="AS69" s="40">
        <f t="shared" si="7"/>
        <v>0</v>
      </c>
      <c r="AT69" s="37">
        <f t="shared" si="8"/>
        <v>0</v>
      </c>
      <c r="AU69" s="45" t="str">
        <f t="shared" si="9"/>
        <v/>
      </c>
      <c r="AV69" s="45" t="str">
        <f t="shared" si="10"/>
        <v/>
      </c>
      <c r="AW69" s="46" t="e">
        <f t="shared" si="19"/>
        <v>#VALUE!</v>
      </c>
      <c r="AX69" s="37" t="e">
        <f>RANK($AW69,$AW$59:$AW$83,1)</f>
        <v>#VALUE!</v>
      </c>
    </row>
    <row r="70" spans="1:50">
      <c r="A70" s="49" t="str">
        <f t="shared" si="11"/>
        <v/>
      </c>
      <c r="B70" s="50" t="str">
        <f t="shared" si="12"/>
        <v/>
      </c>
      <c r="C70" s="50" t="str">
        <f t="shared" si="13"/>
        <v/>
      </c>
      <c r="D70" s="47" t="str">
        <f t="shared" si="3"/>
        <v/>
      </c>
      <c r="E70" s="47" t="str">
        <f t="shared" si="3"/>
        <v/>
      </c>
      <c r="F70" s="47" t="str">
        <f t="shared" si="3"/>
        <v/>
      </c>
      <c r="G70" s="47">
        <f t="shared" si="3"/>
        <v>0</v>
      </c>
      <c r="H70" s="47"/>
      <c r="I70" s="47"/>
      <c r="J70" s="47"/>
      <c r="K70" s="47"/>
      <c r="L70" s="47"/>
      <c r="M70" s="47"/>
      <c r="N70" s="47"/>
      <c r="O70" s="47"/>
      <c r="P70" s="47"/>
      <c r="Q70" s="47"/>
      <c r="R70" s="47"/>
      <c r="S70" s="47"/>
      <c r="T70" s="47"/>
      <c r="U70" s="47"/>
      <c r="V70" s="47"/>
      <c r="W70" s="47" t="str">
        <f t="shared" si="14"/>
        <v/>
      </c>
      <c r="X70" s="47">
        <f t="shared" si="4"/>
        <v>0</v>
      </c>
      <c r="Y70" s="47">
        <f t="shared" si="15"/>
        <v>0</v>
      </c>
      <c r="Z70" s="48">
        <f t="shared" si="16"/>
        <v>0</v>
      </c>
      <c r="AA70" s="49" t="str">
        <f t="shared" si="17"/>
        <v/>
      </c>
      <c r="AB70" s="50" t="str">
        <f t="shared" si="18"/>
        <v/>
      </c>
      <c r="AC70" s="190"/>
      <c r="AD70" s="85"/>
      <c r="AE70" s="37">
        <f t="shared" si="5"/>
        <v>0</v>
      </c>
      <c r="AF70" s="23">
        <f t="shared" ref="AF70:AF80" si="21">IF($D37="dnc",$D$55+1,0)+IF($E37="dnc",$E$55+1,0)+IF($F37="dnc",$F$55+1,0)</f>
        <v>0</v>
      </c>
      <c r="AG70" s="24">
        <f t="shared" ref="AG70:AG80" si="22">IF($G37="dnc",$G$55+1,0)+IF($H37="dnc",$H$55+1,0)+IF($I37="dnc",$I$55+1,0)</f>
        <v>0</v>
      </c>
      <c r="AH70" s="24">
        <f t="shared" ref="AH70:AH80" si="23">IF($J37="dnc",$J$55+1,0)+IF($K37="dnc",$K$55+1,0)+IF($L37="dnc",$L$55+1,0)</f>
        <v>0</v>
      </c>
      <c r="AI70" s="24">
        <f t="shared" ref="AI70:AI80" si="24">IF($M37="dnc",$M$55+1,0)+IF($N37="dnc",$N$55+1,0)+IF($O37="dnc",$O$55+1,0)</f>
        <v>0</v>
      </c>
      <c r="AJ70" s="24">
        <f t="shared" ref="AJ70:AJ80" si="25">IF($P37="dnc",$P$55+1,0)+IF($Q37="dnc",$Q$55+1,0)+IF($R37="dnc",$R$55+1,0)</f>
        <v>0</v>
      </c>
      <c r="AK70" s="25">
        <f t="shared" ref="AK70:AK80" si="26">IF($S37="dnc",$S$55+1,0)+IF($T37="dnc",$T$55+1,0)+IF($U37="dnc",$U$55+1,0)</f>
        <v>0</v>
      </c>
      <c r="AL70" s="23">
        <f t="shared" ref="AL70:AL80" si="27">COUNTIF(D37:F37,"dnc")</f>
        <v>0</v>
      </c>
      <c r="AM70" s="24">
        <f t="shared" ref="AM70:AM80" si="28">COUNTIF(G37:I37,"dnc")</f>
        <v>0</v>
      </c>
      <c r="AN70" s="24">
        <f t="shared" ref="AN70:AN80" si="29">COUNTIF(J37:L37,"dnc")</f>
        <v>0</v>
      </c>
      <c r="AO70" s="24">
        <f t="shared" ref="AO70:AO80" si="30">COUNTIF(M37:O37,"dnc")</f>
        <v>0</v>
      </c>
      <c r="AP70" s="24">
        <f t="shared" ref="AP70:AP80" si="31">COUNTIF(P37:R37,"dnc")</f>
        <v>0</v>
      </c>
      <c r="AQ70" s="24">
        <f t="shared" ref="AQ70:AQ80" si="32">COUNTIF(S37:U37,"dnc")</f>
        <v>0</v>
      </c>
      <c r="AR70" s="35">
        <f t="shared" si="6"/>
        <v>0</v>
      </c>
      <c r="AS70" s="40">
        <f t="shared" si="7"/>
        <v>0</v>
      </c>
      <c r="AT70" s="37">
        <f t="shared" si="8"/>
        <v>0</v>
      </c>
      <c r="AU70" s="45" t="str">
        <f t="shared" si="9"/>
        <v/>
      </c>
      <c r="AV70" s="45" t="str">
        <f t="shared" si="10"/>
        <v/>
      </c>
      <c r="AW70" s="46" t="e">
        <f t="shared" si="19"/>
        <v>#VALUE!</v>
      </c>
      <c r="AX70" s="37" t="e">
        <f>IF($Y70="",0,(RANK($AW70,$AW$59:$AW$83,1))-1)</f>
        <v>#VALUE!</v>
      </c>
    </row>
    <row r="71" spans="1:50">
      <c r="A71" s="49" t="str">
        <f t="shared" si="11"/>
        <v/>
      </c>
      <c r="B71" s="50" t="str">
        <f t="shared" si="12"/>
        <v/>
      </c>
      <c r="C71" s="50" t="str">
        <f t="shared" si="13"/>
        <v/>
      </c>
      <c r="D71" s="47" t="str">
        <f t="shared" si="3"/>
        <v/>
      </c>
      <c r="E71" s="47" t="str">
        <f t="shared" si="3"/>
        <v/>
      </c>
      <c r="F71" s="47" t="str">
        <f t="shared" si="3"/>
        <v/>
      </c>
      <c r="G71" s="47">
        <f t="shared" si="3"/>
        <v>0</v>
      </c>
      <c r="H71" s="47"/>
      <c r="I71" s="47"/>
      <c r="J71" s="47"/>
      <c r="K71" s="47"/>
      <c r="L71" s="47"/>
      <c r="M71" s="47"/>
      <c r="N71" s="47"/>
      <c r="O71" s="47"/>
      <c r="P71" s="47"/>
      <c r="Q71" s="47"/>
      <c r="R71" s="47"/>
      <c r="S71" s="47"/>
      <c r="T71" s="47"/>
      <c r="U71" s="47"/>
      <c r="V71" s="47"/>
      <c r="W71" s="47" t="str">
        <f t="shared" si="14"/>
        <v/>
      </c>
      <c r="X71" s="47">
        <f t="shared" si="4"/>
        <v>0</v>
      </c>
      <c r="Y71" s="47">
        <f t="shared" si="15"/>
        <v>0</v>
      </c>
      <c r="Z71" s="48">
        <f t="shared" si="16"/>
        <v>0</v>
      </c>
      <c r="AA71" s="49" t="str">
        <f t="shared" si="17"/>
        <v/>
      </c>
      <c r="AB71" s="50" t="str">
        <f t="shared" si="18"/>
        <v/>
      </c>
      <c r="AC71" s="190"/>
      <c r="AD71" s="85"/>
      <c r="AE71" s="37">
        <f t="shared" si="5"/>
        <v>0</v>
      </c>
      <c r="AF71" s="23">
        <f>IF($D38="dnc",$D$55+1,0)+IF($E38="dnc",$E$55+1,0)+IF($F38="dnc",$F$55+1,0)</f>
        <v>0</v>
      </c>
      <c r="AG71" s="24">
        <f t="shared" si="22"/>
        <v>0</v>
      </c>
      <c r="AH71" s="24">
        <f t="shared" si="23"/>
        <v>0</v>
      </c>
      <c r="AI71" s="24">
        <f t="shared" si="24"/>
        <v>0</v>
      </c>
      <c r="AJ71" s="24">
        <f t="shared" si="25"/>
        <v>0</v>
      </c>
      <c r="AK71" s="25">
        <f t="shared" si="26"/>
        <v>0</v>
      </c>
      <c r="AL71" s="23">
        <f>COUNTIF(D38:F38,"dnc")</f>
        <v>0</v>
      </c>
      <c r="AM71" s="24">
        <f t="shared" si="28"/>
        <v>0</v>
      </c>
      <c r="AN71" s="24">
        <f t="shared" si="29"/>
        <v>0</v>
      </c>
      <c r="AO71" s="24">
        <f t="shared" si="30"/>
        <v>0</v>
      </c>
      <c r="AP71" s="24">
        <f t="shared" si="31"/>
        <v>0</v>
      </c>
      <c r="AQ71" s="24">
        <f t="shared" si="32"/>
        <v>0</v>
      </c>
      <c r="AR71" s="35">
        <f t="shared" si="6"/>
        <v>0</v>
      </c>
      <c r="AS71" s="40">
        <f t="shared" si="7"/>
        <v>0</v>
      </c>
      <c r="AT71" s="37">
        <f t="shared" si="8"/>
        <v>0</v>
      </c>
      <c r="AU71" s="45" t="str">
        <f t="shared" si="9"/>
        <v/>
      </c>
      <c r="AV71" s="45" t="str">
        <f t="shared" si="10"/>
        <v/>
      </c>
      <c r="AW71" s="46" t="e">
        <f t="shared" si="19"/>
        <v>#VALUE!</v>
      </c>
      <c r="AX71" s="37"/>
    </row>
    <row r="72" spans="1:50">
      <c r="A72" s="49" t="str">
        <f t="shared" si="11"/>
        <v/>
      </c>
      <c r="B72" s="50" t="str">
        <f t="shared" si="12"/>
        <v/>
      </c>
      <c r="C72" s="50" t="str">
        <f t="shared" si="13"/>
        <v/>
      </c>
      <c r="D72" s="47" t="str">
        <f t="shared" si="3"/>
        <v/>
      </c>
      <c r="E72" s="47" t="str">
        <f t="shared" si="3"/>
        <v/>
      </c>
      <c r="F72" s="47" t="str">
        <f t="shared" si="3"/>
        <v/>
      </c>
      <c r="G72" s="47">
        <f t="shared" si="3"/>
        <v>0</v>
      </c>
      <c r="H72" s="47"/>
      <c r="I72" s="47"/>
      <c r="J72" s="47"/>
      <c r="K72" s="47"/>
      <c r="L72" s="47"/>
      <c r="M72" s="47"/>
      <c r="N72" s="47"/>
      <c r="O72" s="47"/>
      <c r="P72" s="47"/>
      <c r="Q72" s="47"/>
      <c r="R72" s="47"/>
      <c r="S72" s="47"/>
      <c r="T72" s="47"/>
      <c r="U72" s="47"/>
      <c r="V72" s="47"/>
      <c r="W72" s="47" t="str">
        <f t="shared" si="14"/>
        <v/>
      </c>
      <c r="X72" s="47">
        <f t="shared" si="4"/>
        <v>0</v>
      </c>
      <c r="Y72" s="47">
        <f t="shared" si="15"/>
        <v>0</v>
      </c>
      <c r="Z72" s="48">
        <f t="shared" si="16"/>
        <v>0</v>
      </c>
      <c r="AA72" s="49" t="str">
        <f t="shared" si="17"/>
        <v/>
      </c>
      <c r="AB72" s="50" t="str">
        <f t="shared" si="18"/>
        <v/>
      </c>
      <c r="AC72" s="190"/>
      <c r="AD72" s="85"/>
      <c r="AE72" s="37">
        <f t="shared" si="5"/>
        <v>0</v>
      </c>
      <c r="AF72" s="23">
        <f t="shared" si="21"/>
        <v>0</v>
      </c>
      <c r="AG72" s="24">
        <f t="shared" si="22"/>
        <v>0</v>
      </c>
      <c r="AH72" s="24">
        <f t="shared" si="23"/>
        <v>0</v>
      </c>
      <c r="AI72" s="24">
        <f t="shared" si="24"/>
        <v>0</v>
      </c>
      <c r="AJ72" s="24">
        <f t="shared" si="25"/>
        <v>0</v>
      </c>
      <c r="AK72" s="25">
        <f t="shared" si="26"/>
        <v>0</v>
      </c>
      <c r="AL72" s="23">
        <f t="shared" si="27"/>
        <v>0</v>
      </c>
      <c r="AM72" s="24">
        <f t="shared" si="28"/>
        <v>0</v>
      </c>
      <c r="AN72" s="24">
        <f t="shared" si="29"/>
        <v>0</v>
      </c>
      <c r="AO72" s="24">
        <f t="shared" si="30"/>
        <v>0</v>
      </c>
      <c r="AP72" s="24">
        <f t="shared" si="31"/>
        <v>0</v>
      </c>
      <c r="AQ72" s="24">
        <f t="shared" si="32"/>
        <v>0</v>
      </c>
      <c r="AR72" s="35">
        <f t="shared" si="6"/>
        <v>0</v>
      </c>
      <c r="AS72" s="40">
        <f t="shared" si="7"/>
        <v>0</v>
      </c>
      <c r="AT72" s="37">
        <f t="shared" si="8"/>
        <v>0</v>
      </c>
      <c r="AU72" s="45" t="str">
        <f t="shared" si="9"/>
        <v/>
      </c>
      <c r="AV72" s="45" t="str">
        <f t="shared" si="10"/>
        <v/>
      </c>
      <c r="AW72" s="46"/>
      <c r="AX72" s="37"/>
    </row>
    <row r="73" spans="1:50">
      <c r="A73" s="49" t="str">
        <f t="shared" si="11"/>
        <v/>
      </c>
      <c r="B73" s="50" t="str">
        <f t="shared" si="12"/>
        <v/>
      </c>
      <c r="C73" s="50" t="str">
        <f t="shared" si="13"/>
        <v/>
      </c>
      <c r="D73" s="47" t="str">
        <f t="shared" si="3"/>
        <v/>
      </c>
      <c r="E73" s="47" t="str">
        <f t="shared" si="3"/>
        <v/>
      </c>
      <c r="F73" s="47">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f t="shared" si="15"/>
        <v>0</v>
      </c>
      <c r="Z73" s="48">
        <f t="shared" si="16"/>
        <v>0</v>
      </c>
      <c r="AA73" s="49" t="str">
        <f t="shared" si="17"/>
        <v/>
      </c>
      <c r="AB73" s="50" t="str">
        <f t="shared" si="18"/>
        <v/>
      </c>
      <c r="AC73" s="190"/>
      <c r="AD73" s="85"/>
      <c r="AE73" s="37">
        <f t="shared" si="5"/>
        <v>0</v>
      </c>
      <c r="AF73" s="23">
        <f t="shared" si="21"/>
        <v>0</v>
      </c>
      <c r="AG73" s="24">
        <f t="shared" si="22"/>
        <v>0</v>
      </c>
      <c r="AH73" s="24">
        <f t="shared" si="23"/>
        <v>0</v>
      </c>
      <c r="AI73" s="24">
        <f t="shared" si="24"/>
        <v>0</v>
      </c>
      <c r="AJ73" s="24">
        <f t="shared" si="25"/>
        <v>0</v>
      </c>
      <c r="AK73" s="25">
        <f t="shared" si="26"/>
        <v>0</v>
      </c>
      <c r="AL73" s="23">
        <f t="shared" si="27"/>
        <v>0</v>
      </c>
      <c r="AM73" s="24">
        <f t="shared" si="28"/>
        <v>0</v>
      </c>
      <c r="AN73" s="24">
        <f t="shared" si="29"/>
        <v>0</v>
      </c>
      <c r="AO73" s="24">
        <f t="shared" si="30"/>
        <v>0</v>
      </c>
      <c r="AP73" s="24">
        <f t="shared" si="31"/>
        <v>0</v>
      </c>
      <c r="AQ73" s="24">
        <f t="shared" si="32"/>
        <v>0</v>
      </c>
      <c r="AR73" s="35">
        <f t="shared" si="6"/>
        <v>0</v>
      </c>
      <c r="AS73" s="40">
        <f t="shared" si="7"/>
        <v>0</v>
      </c>
      <c r="AT73" s="37">
        <f t="shared" si="8"/>
        <v>0</v>
      </c>
      <c r="AU73" s="45">
        <f t="shared" si="9"/>
        <v>0</v>
      </c>
      <c r="AV73" s="45" t="str">
        <f t="shared" si="10"/>
        <v/>
      </c>
      <c r="AW73" s="46"/>
      <c r="AX73" s="37"/>
    </row>
    <row r="74" spans="1:50">
      <c r="A74" s="49" t="str">
        <f t="shared" si="11"/>
        <v/>
      </c>
      <c r="B74" s="50" t="str">
        <f t="shared" si="12"/>
        <v/>
      </c>
      <c r="C74" s="50" t="str">
        <f t="shared" si="13"/>
        <v/>
      </c>
      <c r="D74" s="47">
        <f t="shared" si="3"/>
        <v>0</v>
      </c>
      <c r="E74" s="47">
        <f t="shared" si="3"/>
        <v>0</v>
      </c>
      <c r="F74" s="47">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f t="shared" si="15"/>
        <v>0</v>
      </c>
      <c r="Z74" s="48">
        <f t="shared" si="16"/>
        <v>0</v>
      </c>
      <c r="AA74" s="49" t="str">
        <f t="shared" si="17"/>
        <v/>
      </c>
      <c r="AB74" s="50" t="str">
        <f t="shared" si="18"/>
        <v/>
      </c>
      <c r="AC74" s="190"/>
      <c r="AD74" s="85"/>
      <c r="AE74" s="37">
        <f t="shared" si="5"/>
        <v>0</v>
      </c>
      <c r="AF74" s="23">
        <f t="shared" si="21"/>
        <v>0</v>
      </c>
      <c r="AG74" s="24">
        <f t="shared" si="22"/>
        <v>0</v>
      </c>
      <c r="AH74" s="24">
        <f t="shared" si="23"/>
        <v>0</v>
      </c>
      <c r="AI74" s="24">
        <f t="shared" si="24"/>
        <v>0</v>
      </c>
      <c r="AJ74" s="24">
        <f t="shared" si="25"/>
        <v>0</v>
      </c>
      <c r="AK74" s="25">
        <f t="shared" si="26"/>
        <v>0</v>
      </c>
      <c r="AL74" s="23">
        <f t="shared" si="27"/>
        <v>0</v>
      </c>
      <c r="AM74" s="24">
        <f t="shared" si="28"/>
        <v>0</v>
      </c>
      <c r="AN74" s="24">
        <f t="shared" si="29"/>
        <v>0</v>
      </c>
      <c r="AO74" s="24">
        <f t="shared" si="30"/>
        <v>0</v>
      </c>
      <c r="AP74" s="24">
        <f t="shared" si="31"/>
        <v>0</v>
      </c>
      <c r="AQ74" s="24">
        <f t="shared" si="32"/>
        <v>0</v>
      </c>
      <c r="AR74" s="35">
        <f t="shared" si="6"/>
        <v>0</v>
      </c>
      <c r="AS74" s="40">
        <f t="shared" si="7"/>
        <v>0</v>
      </c>
      <c r="AT74" s="37">
        <f t="shared" si="8"/>
        <v>0</v>
      </c>
      <c r="AU74" s="45">
        <f t="shared" si="9"/>
        <v>0</v>
      </c>
      <c r="AV74" s="45">
        <f t="shared" si="10"/>
        <v>0</v>
      </c>
      <c r="AW74" s="46"/>
      <c r="AX74" s="37"/>
    </row>
    <row r="75" spans="1:50">
      <c r="A75" s="49" t="str">
        <f t="shared" si="11"/>
        <v/>
      </c>
      <c r="B75" s="50" t="str">
        <f t="shared" si="12"/>
        <v/>
      </c>
      <c r="C75" s="50" t="str">
        <f t="shared" si="13"/>
        <v/>
      </c>
      <c r="D75" s="47">
        <f t="shared" si="3"/>
        <v>0</v>
      </c>
      <c r="E75" s="47">
        <f t="shared" si="3"/>
        <v>0</v>
      </c>
      <c r="F75" s="47">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f t="shared" si="15"/>
        <v>0</v>
      </c>
      <c r="Z75" s="48">
        <f t="shared" si="16"/>
        <v>0</v>
      </c>
      <c r="AA75" s="49" t="str">
        <f t="shared" si="17"/>
        <v/>
      </c>
      <c r="AB75" s="50" t="str">
        <f t="shared" si="18"/>
        <v/>
      </c>
      <c r="AC75" s="190"/>
      <c r="AD75" s="85"/>
      <c r="AE75" s="37">
        <f t="shared" si="5"/>
        <v>0</v>
      </c>
      <c r="AF75" s="23">
        <f t="shared" si="21"/>
        <v>0</v>
      </c>
      <c r="AG75" s="24">
        <f t="shared" si="22"/>
        <v>0</v>
      </c>
      <c r="AH75" s="24">
        <f t="shared" si="23"/>
        <v>0</v>
      </c>
      <c r="AI75" s="24">
        <f t="shared" si="24"/>
        <v>0</v>
      </c>
      <c r="AJ75" s="24">
        <f t="shared" si="25"/>
        <v>0</v>
      </c>
      <c r="AK75" s="25">
        <f t="shared" si="26"/>
        <v>0</v>
      </c>
      <c r="AL75" s="23">
        <f t="shared" si="27"/>
        <v>0</v>
      </c>
      <c r="AM75" s="24">
        <f t="shared" si="28"/>
        <v>0</v>
      </c>
      <c r="AN75" s="24">
        <f t="shared" si="29"/>
        <v>0</v>
      </c>
      <c r="AO75" s="24">
        <f t="shared" si="30"/>
        <v>0</v>
      </c>
      <c r="AP75" s="24">
        <f t="shared" si="31"/>
        <v>0</v>
      </c>
      <c r="AQ75" s="24">
        <f t="shared" si="32"/>
        <v>0</v>
      </c>
      <c r="AR75" s="35">
        <f t="shared" si="6"/>
        <v>0</v>
      </c>
      <c r="AS75" s="40">
        <f t="shared" si="7"/>
        <v>0</v>
      </c>
      <c r="AT75" s="37">
        <f t="shared" si="8"/>
        <v>0</v>
      </c>
      <c r="AU75" s="45">
        <f t="shared" si="9"/>
        <v>0</v>
      </c>
      <c r="AV75" s="45">
        <f t="shared" si="10"/>
        <v>0</v>
      </c>
      <c r="AW75" s="46"/>
      <c r="AX75" s="37"/>
    </row>
    <row r="76" spans="1:50">
      <c r="A76" s="49" t="str">
        <f t="shared" si="11"/>
        <v/>
      </c>
      <c r="B76" s="50" t="str">
        <f t="shared" si="12"/>
        <v/>
      </c>
      <c r="C76" s="50" t="str">
        <f t="shared" si="13"/>
        <v/>
      </c>
      <c r="D76" s="47">
        <f t="shared" si="3"/>
        <v>0</v>
      </c>
      <c r="E76" s="47">
        <f t="shared" si="3"/>
        <v>0</v>
      </c>
      <c r="F76" s="47">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f t="shared" si="15"/>
        <v>0</v>
      </c>
      <c r="Z76" s="48">
        <f t="shared" si="16"/>
        <v>0</v>
      </c>
      <c r="AA76" s="49" t="str">
        <f t="shared" si="17"/>
        <v/>
      </c>
      <c r="AB76" s="50" t="str">
        <f t="shared" si="18"/>
        <v/>
      </c>
      <c r="AC76" s="190"/>
      <c r="AD76" s="85"/>
      <c r="AE76" s="37">
        <f t="shared" si="5"/>
        <v>0</v>
      </c>
      <c r="AF76" s="23">
        <f t="shared" si="21"/>
        <v>0</v>
      </c>
      <c r="AG76" s="24">
        <f t="shared" si="22"/>
        <v>0</v>
      </c>
      <c r="AH76" s="24">
        <f t="shared" si="23"/>
        <v>0</v>
      </c>
      <c r="AI76" s="24">
        <f t="shared" si="24"/>
        <v>0</v>
      </c>
      <c r="AJ76" s="24">
        <f t="shared" si="25"/>
        <v>0</v>
      </c>
      <c r="AK76" s="25">
        <f t="shared" si="26"/>
        <v>0</v>
      </c>
      <c r="AL76" s="23">
        <f t="shared" si="27"/>
        <v>0</v>
      </c>
      <c r="AM76" s="24">
        <f t="shared" si="28"/>
        <v>0</v>
      </c>
      <c r="AN76" s="24">
        <f t="shared" si="29"/>
        <v>0</v>
      </c>
      <c r="AO76" s="24">
        <f t="shared" si="30"/>
        <v>0</v>
      </c>
      <c r="AP76" s="24">
        <f t="shared" si="31"/>
        <v>0</v>
      </c>
      <c r="AQ76" s="24">
        <f t="shared" si="32"/>
        <v>0</v>
      </c>
      <c r="AR76" s="35">
        <f t="shared" si="6"/>
        <v>0</v>
      </c>
      <c r="AS76" s="40">
        <f t="shared" si="7"/>
        <v>0</v>
      </c>
      <c r="AT76" s="37">
        <f t="shared" si="8"/>
        <v>0</v>
      </c>
      <c r="AU76" s="36">
        <f t="shared" si="9"/>
        <v>0</v>
      </c>
      <c r="AV76" s="36">
        <f t="shared" si="10"/>
        <v>0</v>
      </c>
      <c r="AW76" s="46"/>
      <c r="AX76" s="37"/>
    </row>
    <row r="77" spans="1:50">
      <c r="A77" s="49" t="str">
        <f t="shared" si="11"/>
        <v/>
      </c>
      <c r="B77" s="50" t="str">
        <f t="shared" si="12"/>
        <v/>
      </c>
      <c r="C77" s="50" t="str">
        <f t="shared" si="13"/>
        <v/>
      </c>
      <c r="D77" s="47">
        <f t="shared" si="3"/>
        <v>0</v>
      </c>
      <c r="E77" s="47">
        <f t="shared" si="3"/>
        <v>0</v>
      </c>
      <c r="F77" s="47">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f t="shared" si="15"/>
        <v>0</v>
      </c>
      <c r="Z77" s="48">
        <f t="shared" si="16"/>
        <v>0</v>
      </c>
      <c r="AA77" s="49" t="str">
        <f t="shared" si="17"/>
        <v/>
      </c>
      <c r="AB77" s="50" t="str">
        <f t="shared" si="18"/>
        <v/>
      </c>
      <c r="AC77" s="190"/>
      <c r="AD77" s="85"/>
      <c r="AE77" s="37">
        <f t="shared" si="5"/>
        <v>0</v>
      </c>
      <c r="AF77" s="23">
        <f t="shared" si="21"/>
        <v>0</v>
      </c>
      <c r="AG77" s="24">
        <f t="shared" si="22"/>
        <v>0</v>
      </c>
      <c r="AH77" s="24">
        <f t="shared" si="23"/>
        <v>0</v>
      </c>
      <c r="AI77" s="24">
        <f t="shared" si="24"/>
        <v>0</v>
      </c>
      <c r="AJ77" s="24">
        <f t="shared" si="25"/>
        <v>0</v>
      </c>
      <c r="AK77" s="25">
        <f t="shared" si="26"/>
        <v>0</v>
      </c>
      <c r="AL77" s="23">
        <f t="shared" si="27"/>
        <v>0</v>
      </c>
      <c r="AM77" s="24">
        <f t="shared" si="28"/>
        <v>0</v>
      </c>
      <c r="AN77" s="24">
        <f t="shared" si="29"/>
        <v>0</v>
      </c>
      <c r="AO77" s="24">
        <f t="shared" si="30"/>
        <v>0</v>
      </c>
      <c r="AP77" s="24">
        <f t="shared" si="31"/>
        <v>0</v>
      </c>
      <c r="AQ77" s="24">
        <f t="shared" si="32"/>
        <v>0</v>
      </c>
      <c r="AR77" s="35">
        <f t="shared" si="6"/>
        <v>0</v>
      </c>
      <c r="AS77" s="40">
        <f t="shared" si="7"/>
        <v>0</v>
      </c>
      <c r="AT77" s="37">
        <f t="shared" si="8"/>
        <v>0</v>
      </c>
      <c r="AU77" s="36">
        <f t="shared" si="9"/>
        <v>0</v>
      </c>
      <c r="AV77" s="36">
        <f t="shared" si="10"/>
        <v>0</v>
      </c>
      <c r="AW77" s="46"/>
      <c r="AX77" s="37"/>
    </row>
    <row r="78" spans="1:50">
      <c r="A78" s="49" t="str">
        <f t="shared" si="11"/>
        <v/>
      </c>
      <c r="B78" s="50" t="str">
        <f t="shared" si="12"/>
        <v/>
      </c>
      <c r="C78" s="50" t="str">
        <f t="shared" si="13"/>
        <v/>
      </c>
      <c r="D78" s="47">
        <f t="shared" si="3"/>
        <v>0</v>
      </c>
      <c r="E78" s="47">
        <f t="shared" si="3"/>
        <v>0</v>
      </c>
      <c r="F78" s="47">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f t="shared" si="15"/>
        <v>0</v>
      </c>
      <c r="Z78" s="48">
        <f t="shared" si="16"/>
        <v>0</v>
      </c>
      <c r="AA78" s="49" t="str">
        <f t="shared" si="17"/>
        <v/>
      </c>
      <c r="AB78" s="50" t="str">
        <f t="shared" si="18"/>
        <v/>
      </c>
      <c r="AC78" s="190"/>
      <c r="AD78" s="85"/>
      <c r="AE78" s="37">
        <f t="shared" si="5"/>
        <v>0</v>
      </c>
      <c r="AF78" s="23">
        <f t="shared" si="21"/>
        <v>0</v>
      </c>
      <c r="AG78" s="24">
        <f t="shared" si="22"/>
        <v>0</v>
      </c>
      <c r="AH78" s="24">
        <f t="shared" si="23"/>
        <v>0</v>
      </c>
      <c r="AI78" s="24">
        <f t="shared" si="24"/>
        <v>0</v>
      </c>
      <c r="AJ78" s="24">
        <f t="shared" si="25"/>
        <v>0</v>
      </c>
      <c r="AK78" s="25">
        <f t="shared" si="26"/>
        <v>0</v>
      </c>
      <c r="AL78" s="23">
        <f t="shared" si="27"/>
        <v>0</v>
      </c>
      <c r="AM78" s="24">
        <f t="shared" si="28"/>
        <v>0</v>
      </c>
      <c r="AN78" s="24">
        <f t="shared" si="29"/>
        <v>0</v>
      </c>
      <c r="AO78" s="24">
        <f t="shared" si="30"/>
        <v>0</v>
      </c>
      <c r="AP78" s="24">
        <f t="shared" si="31"/>
        <v>0</v>
      </c>
      <c r="AQ78" s="24">
        <f t="shared" si="32"/>
        <v>0</v>
      </c>
      <c r="AR78" s="35">
        <f t="shared" si="6"/>
        <v>0</v>
      </c>
      <c r="AS78" s="40">
        <f t="shared" si="7"/>
        <v>0</v>
      </c>
      <c r="AT78" s="37">
        <f t="shared" si="8"/>
        <v>0</v>
      </c>
      <c r="AU78" s="36">
        <f t="shared" si="9"/>
        <v>0</v>
      </c>
      <c r="AV78" s="36">
        <f t="shared" si="10"/>
        <v>0</v>
      </c>
      <c r="AW78" s="46"/>
      <c r="AX78" s="37"/>
    </row>
    <row r="79" spans="1:50">
      <c r="A79" s="49" t="str">
        <f t="shared" si="11"/>
        <v/>
      </c>
      <c r="B79" s="50" t="str">
        <f t="shared" si="12"/>
        <v/>
      </c>
      <c r="C79" s="50" t="str">
        <f t="shared" si="13"/>
        <v/>
      </c>
      <c r="D79" s="47">
        <f t="shared" si="3"/>
        <v>0</v>
      </c>
      <c r="E79" s="47">
        <f t="shared" si="3"/>
        <v>0</v>
      </c>
      <c r="F79" s="47">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f t="shared" si="15"/>
        <v>0</v>
      </c>
      <c r="Z79" s="48">
        <f t="shared" si="16"/>
        <v>0</v>
      </c>
      <c r="AA79" s="49" t="str">
        <f t="shared" si="17"/>
        <v/>
      </c>
      <c r="AB79" s="50" t="str">
        <f t="shared" si="18"/>
        <v/>
      </c>
      <c r="AC79" s="190"/>
      <c r="AD79" s="85"/>
      <c r="AE79" s="37">
        <f t="shared" si="5"/>
        <v>0</v>
      </c>
      <c r="AF79" s="23">
        <f t="shared" si="21"/>
        <v>0</v>
      </c>
      <c r="AG79" s="24">
        <f t="shared" si="22"/>
        <v>0</v>
      </c>
      <c r="AH79" s="24">
        <f t="shared" si="23"/>
        <v>0</v>
      </c>
      <c r="AI79" s="24">
        <f t="shared" si="24"/>
        <v>0</v>
      </c>
      <c r="AJ79" s="24">
        <f t="shared" si="25"/>
        <v>0</v>
      </c>
      <c r="AK79" s="25">
        <f t="shared" si="26"/>
        <v>0</v>
      </c>
      <c r="AL79" s="23">
        <f t="shared" si="27"/>
        <v>0</v>
      </c>
      <c r="AM79" s="24">
        <f t="shared" si="28"/>
        <v>0</v>
      </c>
      <c r="AN79" s="24">
        <f t="shared" si="29"/>
        <v>0</v>
      </c>
      <c r="AO79" s="24">
        <f t="shared" si="30"/>
        <v>0</v>
      </c>
      <c r="AP79" s="24">
        <f t="shared" si="31"/>
        <v>0</v>
      </c>
      <c r="AQ79" s="24">
        <f t="shared" si="32"/>
        <v>0</v>
      </c>
      <c r="AR79" s="35">
        <f t="shared" si="6"/>
        <v>0</v>
      </c>
      <c r="AS79" s="40">
        <f t="shared" si="7"/>
        <v>0</v>
      </c>
      <c r="AT79" s="37">
        <f t="shared" si="8"/>
        <v>0</v>
      </c>
      <c r="AU79" s="36">
        <f t="shared" si="9"/>
        <v>0</v>
      </c>
      <c r="AV79" s="36">
        <f t="shared" si="10"/>
        <v>0</v>
      </c>
      <c r="AW79" s="46"/>
      <c r="AX79" s="37"/>
    </row>
    <row r="80" spans="1:50">
      <c r="A80" s="49" t="str">
        <f t="shared" si="11"/>
        <v/>
      </c>
      <c r="B80" s="50" t="str">
        <f t="shared" si="12"/>
        <v/>
      </c>
      <c r="C80" s="50" t="str">
        <f t="shared" si="13"/>
        <v/>
      </c>
      <c r="D80" s="47">
        <f t="shared" si="3"/>
        <v>0</v>
      </c>
      <c r="E80" s="47">
        <f t="shared" si="3"/>
        <v>0</v>
      </c>
      <c r="F80" s="47">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f t="shared" si="15"/>
        <v>0</v>
      </c>
      <c r="Z80" s="48">
        <f t="shared" si="16"/>
        <v>0</v>
      </c>
      <c r="AA80" s="49" t="str">
        <f t="shared" si="17"/>
        <v/>
      </c>
      <c r="AB80" s="50" t="str">
        <f t="shared" si="18"/>
        <v/>
      </c>
      <c r="AC80" s="190"/>
      <c r="AD80" s="86"/>
      <c r="AE80" s="37">
        <f t="shared" si="5"/>
        <v>0</v>
      </c>
      <c r="AF80" s="23">
        <f t="shared" si="21"/>
        <v>0</v>
      </c>
      <c r="AG80" s="24">
        <f t="shared" si="22"/>
        <v>0</v>
      </c>
      <c r="AH80" s="24">
        <f t="shared" si="23"/>
        <v>0</v>
      </c>
      <c r="AI80" s="24">
        <f t="shared" si="24"/>
        <v>0</v>
      </c>
      <c r="AJ80" s="24">
        <f t="shared" si="25"/>
        <v>0</v>
      </c>
      <c r="AK80" s="25">
        <f t="shared" si="26"/>
        <v>0</v>
      </c>
      <c r="AL80" s="23">
        <f t="shared" si="27"/>
        <v>0</v>
      </c>
      <c r="AM80" s="24">
        <f t="shared" si="28"/>
        <v>0</v>
      </c>
      <c r="AN80" s="24">
        <f t="shared" si="29"/>
        <v>0</v>
      </c>
      <c r="AO80" s="24">
        <f t="shared" si="30"/>
        <v>0</v>
      </c>
      <c r="AP80" s="24">
        <f t="shared" si="31"/>
        <v>0</v>
      </c>
      <c r="AQ80" s="24">
        <f t="shared" si="32"/>
        <v>0</v>
      </c>
      <c r="AR80" s="35">
        <f t="shared" si="6"/>
        <v>0</v>
      </c>
      <c r="AS80" s="40">
        <f t="shared" si="7"/>
        <v>0</v>
      </c>
      <c r="AT80" s="37">
        <f t="shared" si="8"/>
        <v>0</v>
      </c>
      <c r="AU80" s="36">
        <f t="shared" si="9"/>
        <v>0</v>
      </c>
      <c r="AV80" s="36">
        <f t="shared" si="10"/>
        <v>0</v>
      </c>
      <c r="AW80" s="46"/>
      <c r="AX80" s="37"/>
    </row>
    <row r="81" spans="1:50">
      <c r="A81" s="49" t="str">
        <f t="shared" si="11"/>
        <v/>
      </c>
      <c r="B81" s="50" t="str">
        <f t="shared" si="12"/>
        <v/>
      </c>
      <c r="C81" s="50" t="str">
        <f t="shared" si="13"/>
        <v/>
      </c>
      <c r="D81" s="47">
        <f t="shared" si="3"/>
        <v>0</v>
      </c>
      <c r="E81" s="47">
        <f t="shared" si="3"/>
        <v>0</v>
      </c>
      <c r="F81" s="47">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f t="shared" si="15"/>
        <v>0</v>
      </c>
      <c r="Z81" s="48">
        <f t="shared" si="16"/>
        <v>0</v>
      </c>
      <c r="AA81" s="49" t="str">
        <f t="shared" si="17"/>
        <v/>
      </c>
      <c r="AB81" s="50" t="str">
        <f t="shared" si="18"/>
        <v/>
      </c>
      <c r="AC81" s="190"/>
      <c r="AD81" s="86"/>
      <c r="AE81" s="37">
        <f t="shared" si="5"/>
        <v>0</v>
      </c>
      <c r="AF81" s="23"/>
      <c r="AG81" s="24"/>
      <c r="AH81" s="24"/>
      <c r="AI81" s="24"/>
      <c r="AJ81" s="24"/>
      <c r="AK81" s="25"/>
      <c r="AL81" s="23"/>
      <c r="AM81" s="24"/>
      <c r="AN81" s="24"/>
      <c r="AO81" s="24"/>
      <c r="AP81" s="24"/>
      <c r="AQ81" s="24"/>
      <c r="AR81" s="35"/>
      <c r="AS81" s="40"/>
      <c r="AT81" s="37"/>
      <c r="AU81" s="36"/>
      <c r="AV81" s="36"/>
      <c r="AW81" s="46"/>
      <c r="AX81" s="37"/>
    </row>
    <row r="82" spans="1:50">
      <c r="A82" s="49" t="str">
        <f t="shared" si="11"/>
        <v/>
      </c>
      <c r="B82" s="50" t="str">
        <f t="shared" si="12"/>
        <v/>
      </c>
      <c r="C82" s="50" t="str">
        <f t="shared" si="13"/>
        <v/>
      </c>
      <c r="D82" s="47">
        <f t="shared" si="3"/>
        <v>0</v>
      </c>
      <c r="E82" s="47">
        <f t="shared" si="3"/>
        <v>0</v>
      </c>
      <c r="F82" s="47">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f t="shared" si="15"/>
        <v>0</v>
      </c>
      <c r="Z82" s="48">
        <f t="shared" si="16"/>
        <v>0</v>
      </c>
      <c r="AA82" s="49" t="str">
        <f t="shared" si="17"/>
        <v/>
      </c>
      <c r="AB82" s="50" t="str">
        <f t="shared" si="18"/>
        <v/>
      </c>
      <c r="AC82" s="190"/>
      <c r="AD82" s="86"/>
      <c r="AE82" s="37">
        <f t="shared" si="5"/>
        <v>0</v>
      </c>
      <c r="AF82" s="23"/>
      <c r="AG82" s="24"/>
      <c r="AH82" s="24"/>
      <c r="AI82" s="24"/>
      <c r="AJ82" s="24"/>
      <c r="AK82" s="25"/>
      <c r="AL82" s="23"/>
      <c r="AM82" s="24"/>
      <c r="AN82" s="24"/>
      <c r="AO82" s="24"/>
      <c r="AP82" s="24"/>
      <c r="AQ82" s="24"/>
      <c r="AR82" s="35"/>
      <c r="AS82" s="40"/>
      <c r="AT82" s="37"/>
      <c r="AU82" s="36"/>
      <c r="AV82" s="36"/>
      <c r="AW82" s="46"/>
      <c r="AX82" s="37"/>
    </row>
    <row r="83" spans="1:50">
      <c r="A83" s="49" t="str">
        <f t="shared" si="11"/>
        <v/>
      </c>
      <c r="B83" s="50" t="str">
        <f t="shared" si="12"/>
        <v/>
      </c>
      <c r="C83" s="50" t="str">
        <f t="shared" si="13"/>
        <v/>
      </c>
      <c r="D83" s="47">
        <f t="shared" si="3"/>
        <v>0</v>
      </c>
      <c r="E83" s="47">
        <f t="shared" si="3"/>
        <v>0</v>
      </c>
      <c r="F83" s="47">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f t="shared" si="15"/>
        <v>0</v>
      </c>
      <c r="Z83" s="48">
        <f t="shared" si="16"/>
        <v>0</v>
      </c>
      <c r="AA83" s="49" t="str">
        <f t="shared" si="17"/>
        <v/>
      </c>
      <c r="AB83" s="50" t="str">
        <f t="shared" si="18"/>
        <v/>
      </c>
      <c r="AC83" s="190"/>
      <c r="AD83" s="86"/>
      <c r="AE83" s="37">
        <f t="shared" si="5"/>
        <v>0</v>
      </c>
      <c r="AF83" s="23"/>
      <c r="AG83" s="24"/>
      <c r="AH83" s="24"/>
      <c r="AI83" s="24"/>
      <c r="AJ83" s="24"/>
      <c r="AK83" s="25"/>
      <c r="AL83" s="23"/>
      <c r="AM83" s="24"/>
      <c r="AN83" s="24"/>
      <c r="AO83" s="24"/>
      <c r="AP83" s="24"/>
      <c r="AQ83" s="24"/>
      <c r="AR83" s="35"/>
      <c r="AS83" s="40"/>
      <c r="AT83" s="37"/>
      <c r="AU83" s="36"/>
      <c r="AV83" s="36"/>
      <c r="AW83" s="46"/>
      <c r="AX83" s="37"/>
    </row>
    <row r="84" spans="1:50">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f>IF(W84="",0,W84-X84)</f>
        <v>0</v>
      </c>
      <c r="Z84" s="48"/>
      <c r="AA84" s="49" t="str">
        <f>IF(RANK(Z84,Z$59:Z$83,1)=1,"",RANK(Z84,Z$59:Z$83,1)-COUNTA(Z$59:Z$83)+ScoredBoats)</f>
        <v/>
      </c>
      <c r="AB84" s="50" t="str">
        <f>IF($B54=0,"",$B54)</f>
        <v>End of Boats</v>
      </c>
      <c r="AC84" s="190"/>
      <c r="AD84" s="86"/>
      <c r="AE84" s="37">
        <f t="shared" si="5"/>
        <v>0</v>
      </c>
      <c r="AF84" s="23">
        <f>IF($D48="dnc",$D$55+1,0)+IF($E48="dnc",$E$55+1,0)+IF($F48="dnc",$F$55+1,0)</f>
        <v>0</v>
      </c>
      <c r="AG84" s="24">
        <f>IF($G48="dnc",$G$55+1,0)+IF($H48="dnc",$H$55+1,0)+IF($I48="dnc",$I$55+1,0)</f>
        <v>0</v>
      </c>
      <c r="AH84" s="24">
        <f>IF($J48="dnc",$J$55+1,0)+IF($K48="dnc",$K$55+1,0)+IF($L48="dnc",$L$55+1,0)</f>
        <v>0</v>
      </c>
      <c r="AI84" s="24">
        <f>IF($M48="dnc",$M$55+1,0)+IF($N48="dnc",$N$55+1,0)+IF($O48="dnc",$O$55+1,0)</f>
        <v>0</v>
      </c>
      <c r="AJ84" s="24">
        <f>IF($P48="dnc",$P$55+1,0)+IF($Q48="dnc",$Q$55+1,0)+IF($R48="dnc",$R$55+1,0)</f>
        <v>0</v>
      </c>
      <c r="AK84" s="25">
        <f>IF($S48="dnc",$S$55+1,0)+IF($T48="dnc",$T$55+1,0)+IF($U48="dnc",$U$55+1,0)</f>
        <v>0</v>
      </c>
      <c r="AL84" s="23">
        <f>COUNTIF(D48:F48,"dnc")</f>
        <v>0</v>
      </c>
      <c r="AM84" s="24">
        <f>COUNTIF(G48:I48,"dnc")</f>
        <v>0</v>
      </c>
      <c r="AN84" s="24">
        <f>COUNTIF(J48:L48,"dnc")</f>
        <v>0</v>
      </c>
      <c r="AO84" s="24">
        <f>COUNTIF(M48:O48,"dnc")</f>
        <v>0</v>
      </c>
      <c r="AP84" s="24">
        <f>COUNTIF(P48:R48,"dnc")</f>
        <v>0</v>
      </c>
      <c r="AQ84" s="24">
        <f>COUNTIF(S48:U48,"dnc")</f>
        <v>0</v>
      </c>
      <c r="AR84" s="35">
        <f t="shared" si="6"/>
        <v>0</v>
      </c>
      <c r="AS84" s="40">
        <f t="shared" si="7"/>
        <v>0</v>
      </c>
      <c r="AT84" s="37">
        <f>IF($Y84=0,0,(RANK($AS84,$AS$59:$AS$84,0)))</f>
        <v>0</v>
      </c>
      <c r="AU84" s="36">
        <f t="shared" si="9"/>
        <v>0</v>
      </c>
      <c r="AV84" s="36">
        <f t="shared" si="10"/>
        <v>0</v>
      </c>
      <c r="AW84" s="46"/>
      <c r="AX84" s="37">
        <f>IF($Y84=0,0,(RANK($AW84,$AW$59:$AW$84,1))-25+#REF!)</f>
        <v>0</v>
      </c>
    </row>
    <row r="85" spans="1:50" s="14" customFormat="1">
      <c r="A85" s="83"/>
      <c r="B85" s="56"/>
    </row>
    <row r="86" spans="1:50" s="38" customFormat="1">
      <c r="A86" s="58"/>
      <c r="B86" s="51"/>
      <c r="AK86" s="39"/>
    </row>
    <row r="87" spans="1:50" s="38" customFormat="1">
      <c r="A87" s="124"/>
      <c r="B87" s="8" t="s">
        <v>88</v>
      </c>
      <c r="C87" s="124" t="s">
        <v>89</v>
      </c>
      <c r="AK87" s="39"/>
    </row>
    <row r="88" spans="1:50" s="38" customFormat="1">
      <c r="A88" s="124"/>
      <c r="B88" s="86"/>
      <c r="C88" s="124"/>
      <c r="AK88" s="39"/>
    </row>
    <row r="89" spans="1:50" s="38" customFormat="1" ht="25.15" customHeight="1">
      <c r="A89" s="58"/>
      <c r="B89" s="122" t="s">
        <v>84</v>
      </c>
      <c r="C89" s="123"/>
      <c r="D89" s="123"/>
      <c r="E89" s="123"/>
      <c r="F89" s="123"/>
      <c r="G89" s="123"/>
      <c r="H89" s="123"/>
      <c r="I89" s="123"/>
      <c r="J89" s="123"/>
      <c r="K89" s="123"/>
      <c r="L89" s="123"/>
      <c r="M89" s="123"/>
      <c r="N89" s="123"/>
      <c r="O89" s="123"/>
      <c r="W89" s="1" t="s">
        <v>58</v>
      </c>
      <c r="X89" s="1" t="s">
        <v>5</v>
      </c>
      <c r="Y89" s="1" t="s">
        <v>8</v>
      </c>
      <c r="Z89" s="1" t="s">
        <v>6</v>
      </c>
    </row>
    <row r="90" spans="1:50" s="38" customFormat="1">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9</v>
      </c>
      <c r="Z90" s="58" t="s">
        <v>7</v>
      </c>
      <c r="AA90" s="58" t="s">
        <v>16</v>
      </c>
      <c r="AB90" s="84" t="s">
        <v>74</v>
      </c>
      <c r="AC90" s="84"/>
      <c r="AR90" s="58"/>
      <c r="AS90" s="58"/>
      <c r="AT90" s="58"/>
      <c r="AU90" s="58"/>
      <c r="AV90" s="58"/>
      <c r="AW90" s="58"/>
      <c r="AX90" s="58"/>
    </row>
    <row r="91" spans="1:50">
      <c r="A91" s="53">
        <f>IF(AA82&gt;0,INDEX(A$59:A$84,$AE59),"")</f>
        <v>1153</v>
      </c>
      <c r="B91" s="52" t="str">
        <f t="shared" ref="B91:Z91" si="34">IF($AE59&gt;0,INDEX(B$59:B$84,$AE59),"")</f>
        <v>More Gostosa</v>
      </c>
      <c r="C91" s="52" t="str">
        <f t="shared" si="34"/>
        <v>Hayes/Kirchhoff</v>
      </c>
      <c r="D91" s="214">
        <f t="shared" si="34"/>
        <v>12</v>
      </c>
      <c r="E91" s="214">
        <f t="shared" si="34"/>
        <v>28.6</v>
      </c>
      <c r="F91" s="214">
        <f>IF(AND($AE59&gt;0,SUM(F29:F53)&gt;0),INDEX(F$59:F$84,$AE59),"")</f>
        <v>26</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66.599999999999994</v>
      </c>
      <c r="X91" s="54">
        <f t="shared" si="34"/>
        <v>0</v>
      </c>
      <c r="Y91" s="54">
        <f t="shared" si="34"/>
        <v>66.599999999999994</v>
      </c>
      <c r="Z91" s="55">
        <f t="shared" si="34"/>
        <v>66.599999999999994</v>
      </c>
      <c r="AA91" s="53">
        <f>IF(ScoredBoats&gt;0,1,"")</f>
        <v>1</v>
      </c>
      <c r="AB91" s="52" t="str">
        <f t="shared" ref="AB91:AB115" si="35">IF($AE59&gt;0,INDEX(AB$59:AB$84,$AE59),"")</f>
        <v>More Gostosa</v>
      </c>
      <c r="AC91" s="191"/>
      <c r="AD91" s="13"/>
    </row>
    <row r="92" spans="1:50">
      <c r="A92" s="53">
        <f t="shared" ref="A92:A115" si="36">IF($AE60&gt;0,INDEX(A$59:A$84,$AE60),"")</f>
        <v>485</v>
      </c>
      <c r="B92" s="52" t="str">
        <f t="shared" ref="B92:Z92" si="37">IF($AE60&gt;0,INDEX(B$59:B$84,$AE60),"")</f>
        <v>Argo III</v>
      </c>
      <c r="C92" s="52" t="str">
        <f t="shared" si="37"/>
        <v>C. Nickerson</v>
      </c>
      <c r="D92" s="214">
        <f t="shared" si="37"/>
        <v>20</v>
      </c>
      <c r="E92" s="214">
        <f t="shared" si="37"/>
        <v>37</v>
      </c>
      <c r="F92" s="214">
        <f t="shared" ref="F92:F115" si="38">IF(AND($AE60&gt;0,SUM(F30:F54)&gt;0),INDEX(F$59:F$84,$AE60),"")</f>
        <v>27</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84</v>
      </c>
      <c r="X92" s="54">
        <f t="shared" si="37"/>
        <v>0</v>
      </c>
      <c r="Y92" s="54">
        <f t="shared" si="37"/>
        <v>84</v>
      </c>
      <c r="Z92" s="55">
        <f t="shared" si="37"/>
        <v>84</v>
      </c>
      <c r="AA92" s="53">
        <f t="shared" ref="AA92:AA112" si="39">IF(AA91&lt;ScoredBoats,AA91+1,"")</f>
        <v>2</v>
      </c>
      <c r="AB92" s="52" t="str">
        <f t="shared" si="35"/>
        <v>Argo III</v>
      </c>
      <c r="AC92" s="191"/>
      <c r="AD92" s="13"/>
    </row>
    <row r="93" spans="1:50">
      <c r="A93" s="53">
        <f t="shared" si="36"/>
        <v>1151</v>
      </c>
      <c r="B93" s="52" t="str">
        <f t="shared" ref="B93:Z93" si="40">IF($AE61&gt;0,INDEX(B$59:B$84,$AE61),"")</f>
        <v>FKA</v>
      </c>
      <c r="C93" s="52" t="str">
        <f t="shared" si="40"/>
        <v>Beckwith</v>
      </c>
      <c r="D93" s="214">
        <f t="shared" si="40"/>
        <v>7</v>
      </c>
      <c r="E93" s="214">
        <f t="shared" si="40"/>
        <v>60.3</v>
      </c>
      <c r="F93" s="214">
        <f t="shared" si="38"/>
        <v>20</v>
      </c>
      <c r="G93" s="54">
        <f t="shared" si="40"/>
        <v>0</v>
      </c>
      <c r="H93" s="54">
        <f t="shared" si="40"/>
        <v>0</v>
      </c>
      <c r="I93" s="54">
        <f t="shared" si="40"/>
        <v>0</v>
      </c>
      <c r="J93" s="54">
        <f t="shared" si="40"/>
        <v>0</v>
      </c>
      <c r="K93" s="54">
        <f t="shared" si="40"/>
        <v>0</v>
      </c>
      <c r="L93" s="54">
        <f t="shared" si="40"/>
        <v>0</v>
      </c>
      <c r="M93" s="54">
        <f t="shared" si="40"/>
        <v>0</v>
      </c>
      <c r="N93" s="54">
        <f t="shared" si="40"/>
        <v>0</v>
      </c>
      <c r="O93" s="54">
        <f t="shared" si="40"/>
        <v>0</v>
      </c>
      <c r="P93" s="54">
        <f t="shared" si="40"/>
        <v>0</v>
      </c>
      <c r="Q93" s="54">
        <f t="shared" si="40"/>
        <v>0</v>
      </c>
      <c r="R93" s="54">
        <f t="shared" si="40"/>
        <v>0</v>
      </c>
      <c r="S93" s="54">
        <f t="shared" si="40"/>
        <v>0</v>
      </c>
      <c r="T93" s="54">
        <f t="shared" si="40"/>
        <v>0</v>
      </c>
      <c r="U93" s="54">
        <f t="shared" si="40"/>
        <v>0</v>
      </c>
      <c r="V93" s="54">
        <f t="shared" si="40"/>
        <v>0</v>
      </c>
      <c r="W93" s="54">
        <f t="shared" si="40"/>
        <v>87.3</v>
      </c>
      <c r="X93" s="54">
        <f t="shared" si="40"/>
        <v>0</v>
      </c>
      <c r="Y93" s="54">
        <f t="shared" si="40"/>
        <v>87.3</v>
      </c>
      <c r="Z93" s="55">
        <f t="shared" si="40"/>
        <v>87.3</v>
      </c>
      <c r="AA93" s="53">
        <f t="shared" si="39"/>
        <v>3</v>
      </c>
      <c r="AB93" s="52" t="str">
        <f t="shared" si="35"/>
        <v>FKA</v>
      </c>
      <c r="AC93" s="191"/>
      <c r="AD93" s="13"/>
    </row>
    <row r="94" spans="1:50">
      <c r="A94" s="53">
        <f t="shared" si="36"/>
        <v>667</v>
      </c>
      <c r="B94" s="52" t="str">
        <f t="shared" ref="B94:Z94" si="41">IF($AE62&gt;0,INDEX(B$59:B$84,$AE62),"")</f>
        <v>Pressure</v>
      </c>
      <c r="C94" s="52" t="str">
        <f t="shared" si="41"/>
        <v>G. Nickerson</v>
      </c>
      <c r="D94" s="214">
        <f t="shared" si="41"/>
        <v>22</v>
      </c>
      <c r="E94" s="214">
        <f t="shared" si="41"/>
        <v>46</v>
      </c>
      <c r="F94" s="214">
        <f t="shared" si="38"/>
        <v>26</v>
      </c>
      <c r="G94" s="54">
        <f t="shared" si="41"/>
        <v>0</v>
      </c>
      <c r="H94" s="54">
        <f t="shared" si="41"/>
        <v>0</v>
      </c>
      <c r="I94" s="54">
        <f t="shared" si="41"/>
        <v>0</v>
      </c>
      <c r="J94" s="54">
        <f t="shared" si="41"/>
        <v>0</v>
      </c>
      <c r="K94" s="54">
        <f t="shared" si="41"/>
        <v>0</v>
      </c>
      <c r="L94" s="54">
        <f t="shared" si="41"/>
        <v>0</v>
      </c>
      <c r="M94" s="54">
        <f t="shared" si="41"/>
        <v>0</v>
      </c>
      <c r="N94" s="54">
        <f t="shared" si="41"/>
        <v>0</v>
      </c>
      <c r="O94" s="54">
        <f t="shared" si="41"/>
        <v>0</v>
      </c>
      <c r="P94" s="54">
        <f t="shared" si="41"/>
        <v>0</v>
      </c>
      <c r="Q94" s="54">
        <f t="shared" si="41"/>
        <v>0</v>
      </c>
      <c r="R94" s="54">
        <f t="shared" si="41"/>
        <v>0</v>
      </c>
      <c r="S94" s="54">
        <f t="shared" si="41"/>
        <v>0</v>
      </c>
      <c r="T94" s="54">
        <f t="shared" si="41"/>
        <v>0</v>
      </c>
      <c r="U94" s="54">
        <f t="shared" si="41"/>
        <v>0</v>
      </c>
      <c r="V94" s="54">
        <f t="shared" si="41"/>
        <v>0</v>
      </c>
      <c r="W94" s="54">
        <f t="shared" si="41"/>
        <v>94</v>
      </c>
      <c r="X94" s="54">
        <f t="shared" si="41"/>
        <v>0</v>
      </c>
      <c r="Y94" s="54">
        <f t="shared" si="41"/>
        <v>94</v>
      </c>
      <c r="Z94" s="55">
        <f t="shared" si="41"/>
        <v>94</v>
      </c>
      <c r="AA94" s="53">
        <f t="shared" si="39"/>
        <v>4</v>
      </c>
      <c r="AB94" s="52" t="str">
        <f t="shared" si="35"/>
        <v>Pressure</v>
      </c>
      <c r="AC94" s="191"/>
      <c r="AD94" s="13"/>
    </row>
    <row r="95" spans="1:50">
      <c r="A95" s="53">
        <f t="shared" si="36"/>
        <v>588</v>
      </c>
      <c r="B95" s="52" t="str">
        <f t="shared" ref="B95:Z95" si="42">IF($AE63&gt;0,INDEX(B$59:B$84,$AE63),"")</f>
        <v>Gallant Fox</v>
      </c>
      <c r="C95" s="52" t="str">
        <f t="shared" si="42"/>
        <v>Dempsey/Thompson</v>
      </c>
      <c r="D95" s="214">
        <f t="shared" si="42"/>
        <v>22</v>
      </c>
      <c r="E95" s="214">
        <f t="shared" si="42"/>
        <v>52</v>
      </c>
      <c r="F95" s="214">
        <f t="shared" si="38"/>
        <v>34.700000000000003</v>
      </c>
      <c r="G95" s="54">
        <f t="shared" si="42"/>
        <v>0</v>
      </c>
      <c r="H95" s="54">
        <f t="shared" si="42"/>
        <v>0</v>
      </c>
      <c r="I95" s="54">
        <f t="shared" si="42"/>
        <v>0</v>
      </c>
      <c r="J95" s="54">
        <f t="shared" si="42"/>
        <v>0</v>
      </c>
      <c r="K95" s="54">
        <f t="shared" si="42"/>
        <v>0</v>
      </c>
      <c r="L95" s="54">
        <f t="shared" si="42"/>
        <v>0</v>
      </c>
      <c r="M95" s="54">
        <f t="shared" si="42"/>
        <v>0</v>
      </c>
      <c r="N95" s="54">
        <f t="shared" si="42"/>
        <v>0</v>
      </c>
      <c r="O95" s="54">
        <f t="shared" si="42"/>
        <v>0</v>
      </c>
      <c r="P95" s="54">
        <f t="shared" si="42"/>
        <v>0</v>
      </c>
      <c r="Q95" s="54">
        <f t="shared" si="42"/>
        <v>0</v>
      </c>
      <c r="R95" s="54">
        <f t="shared" si="42"/>
        <v>0</v>
      </c>
      <c r="S95" s="54">
        <f t="shared" si="42"/>
        <v>0</v>
      </c>
      <c r="T95" s="54">
        <f t="shared" si="42"/>
        <v>0</v>
      </c>
      <c r="U95" s="54">
        <f t="shared" si="42"/>
        <v>0</v>
      </c>
      <c r="V95" s="54">
        <f t="shared" si="42"/>
        <v>0</v>
      </c>
      <c r="W95" s="54">
        <f t="shared" si="42"/>
        <v>108.7</v>
      </c>
      <c r="X95" s="54">
        <f t="shared" si="42"/>
        <v>0</v>
      </c>
      <c r="Y95" s="54">
        <f t="shared" si="42"/>
        <v>108.7</v>
      </c>
      <c r="Z95" s="55">
        <f t="shared" si="42"/>
        <v>108.7</v>
      </c>
      <c r="AA95" s="53">
        <f t="shared" si="39"/>
        <v>5</v>
      </c>
      <c r="AB95" s="52" t="str">
        <f t="shared" si="35"/>
        <v>Gallant Fox</v>
      </c>
      <c r="AC95" s="191"/>
      <c r="AD95" s="13"/>
    </row>
    <row r="96" spans="1:50">
      <c r="A96" s="53">
        <f t="shared" si="36"/>
        <v>591</v>
      </c>
      <c r="B96" s="52" t="str">
        <f t="shared" ref="B96:Z96" si="43">IF($AE64&gt;0,INDEX(B$59:B$84,$AE64),"")</f>
        <v>Shamrock VI</v>
      </c>
      <c r="C96" s="52" t="str">
        <f t="shared" si="43"/>
        <v>Mullen</v>
      </c>
      <c r="D96" s="214">
        <f t="shared" si="43"/>
        <v>35</v>
      </c>
      <c r="E96" s="214">
        <f t="shared" si="43"/>
        <v>72</v>
      </c>
      <c r="F96" s="214">
        <f t="shared" si="38"/>
        <v>36</v>
      </c>
      <c r="G96" s="54">
        <f t="shared" si="43"/>
        <v>0</v>
      </c>
      <c r="H96" s="54">
        <f t="shared" si="43"/>
        <v>0</v>
      </c>
      <c r="I96" s="54">
        <f t="shared" si="43"/>
        <v>0</v>
      </c>
      <c r="J96" s="54">
        <f t="shared" si="43"/>
        <v>0</v>
      </c>
      <c r="K96" s="54">
        <f t="shared" si="43"/>
        <v>0</v>
      </c>
      <c r="L96" s="54">
        <f t="shared" si="43"/>
        <v>0</v>
      </c>
      <c r="M96" s="54">
        <f t="shared" si="43"/>
        <v>0</v>
      </c>
      <c r="N96" s="54">
        <f t="shared" si="43"/>
        <v>0</v>
      </c>
      <c r="O96" s="54">
        <f t="shared" si="43"/>
        <v>0</v>
      </c>
      <c r="P96" s="54">
        <f t="shared" si="43"/>
        <v>0</v>
      </c>
      <c r="Q96" s="54">
        <f t="shared" si="43"/>
        <v>0</v>
      </c>
      <c r="R96" s="54">
        <f t="shared" si="43"/>
        <v>0</v>
      </c>
      <c r="S96" s="54">
        <f t="shared" si="43"/>
        <v>0</v>
      </c>
      <c r="T96" s="54">
        <f t="shared" si="43"/>
        <v>0</v>
      </c>
      <c r="U96" s="54">
        <f t="shared" si="43"/>
        <v>0</v>
      </c>
      <c r="V96" s="54">
        <f t="shared" si="43"/>
        <v>0</v>
      </c>
      <c r="W96" s="54">
        <f t="shared" si="43"/>
        <v>143</v>
      </c>
      <c r="X96" s="54">
        <f t="shared" si="43"/>
        <v>0</v>
      </c>
      <c r="Y96" s="54">
        <f t="shared" si="43"/>
        <v>143</v>
      </c>
      <c r="Z96" s="55">
        <f t="shared" si="43"/>
        <v>143</v>
      </c>
      <c r="AA96" s="53">
        <f t="shared" si="39"/>
        <v>6</v>
      </c>
      <c r="AB96" s="52" t="str">
        <f t="shared" si="35"/>
        <v>Shamrock VI</v>
      </c>
      <c r="AC96" s="191"/>
      <c r="AD96" s="13"/>
    </row>
    <row r="97" spans="1:30">
      <c r="A97" s="53">
        <f t="shared" si="36"/>
        <v>484</v>
      </c>
      <c r="B97" s="52" t="str">
        <f t="shared" ref="B97:Z97" si="44">IF($AE65&gt;0,INDEX(B$59:B$84,$AE65),"")</f>
        <v>Jolly Mon</v>
      </c>
      <c r="C97" s="52" t="str">
        <f t="shared" si="44"/>
        <v>LaVin/Rochlis</v>
      </c>
      <c r="D97" s="214">
        <f t="shared" si="44"/>
        <v>33.6</v>
      </c>
      <c r="E97" s="214">
        <f t="shared" si="44"/>
        <v>85.8</v>
      </c>
      <c r="F97" s="214">
        <f t="shared" si="38"/>
        <v>60</v>
      </c>
      <c r="G97" s="54">
        <f t="shared" si="44"/>
        <v>0</v>
      </c>
      <c r="H97" s="54">
        <f t="shared" si="44"/>
        <v>0</v>
      </c>
      <c r="I97" s="54">
        <f t="shared" si="44"/>
        <v>0</v>
      </c>
      <c r="J97" s="54">
        <f t="shared" si="44"/>
        <v>0</v>
      </c>
      <c r="K97" s="54">
        <f t="shared" si="44"/>
        <v>0</v>
      </c>
      <c r="L97" s="54">
        <f t="shared" si="44"/>
        <v>0</v>
      </c>
      <c r="M97" s="54">
        <f t="shared" si="44"/>
        <v>0</v>
      </c>
      <c r="N97" s="54">
        <f t="shared" si="44"/>
        <v>0</v>
      </c>
      <c r="O97" s="54">
        <f t="shared" si="44"/>
        <v>0</v>
      </c>
      <c r="P97" s="54">
        <f t="shared" si="44"/>
        <v>0</v>
      </c>
      <c r="Q97" s="54">
        <f t="shared" si="44"/>
        <v>0</v>
      </c>
      <c r="R97" s="54">
        <f t="shared" si="44"/>
        <v>0</v>
      </c>
      <c r="S97" s="54">
        <f t="shared" si="44"/>
        <v>0</v>
      </c>
      <c r="T97" s="54">
        <f t="shared" si="44"/>
        <v>0</v>
      </c>
      <c r="U97" s="54">
        <f t="shared" si="44"/>
        <v>0</v>
      </c>
      <c r="V97" s="54">
        <f t="shared" si="44"/>
        <v>0</v>
      </c>
      <c r="W97" s="54">
        <f t="shared" si="44"/>
        <v>179.4</v>
      </c>
      <c r="X97" s="54">
        <f t="shared" si="44"/>
        <v>0</v>
      </c>
      <c r="Y97" s="54">
        <f t="shared" si="44"/>
        <v>179.4</v>
      </c>
      <c r="Z97" s="55">
        <f t="shared" si="44"/>
        <v>179.4</v>
      </c>
      <c r="AA97" s="53">
        <f t="shared" si="39"/>
        <v>7</v>
      </c>
      <c r="AB97" s="52" t="str">
        <f t="shared" si="35"/>
        <v>Jolly Mon</v>
      </c>
      <c r="AC97" s="191"/>
      <c r="AD97" s="13"/>
    </row>
    <row r="98" spans="1:30">
      <c r="A98" s="53" t="str">
        <f t="shared" si="36"/>
        <v/>
      </c>
      <c r="B98" s="52" t="str">
        <f t="shared" ref="B98:Z98" si="45">IF($AE66&gt;0,INDEX(B$59:B$84,$AE66),"")</f>
        <v/>
      </c>
      <c r="C98" s="52" t="str">
        <f t="shared" si="45"/>
        <v/>
      </c>
      <c r="D98" s="214" t="str">
        <f t="shared" si="45"/>
        <v/>
      </c>
      <c r="E98" s="214" t="str">
        <f t="shared" si="45"/>
        <v/>
      </c>
      <c r="F98" s="214" t="str">
        <f t="shared" si="38"/>
        <v/>
      </c>
      <c r="G98" s="54" t="str">
        <f t="shared" si="45"/>
        <v/>
      </c>
      <c r="H98" s="54" t="str">
        <f t="shared" si="45"/>
        <v/>
      </c>
      <c r="I98" s="54" t="str">
        <f t="shared" si="45"/>
        <v/>
      </c>
      <c r="J98" s="54" t="str">
        <f t="shared" si="45"/>
        <v/>
      </c>
      <c r="K98" s="54" t="str">
        <f t="shared" si="45"/>
        <v/>
      </c>
      <c r="L98" s="54" t="str">
        <f t="shared" si="45"/>
        <v/>
      </c>
      <c r="M98" s="54" t="str">
        <f t="shared" si="45"/>
        <v/>
      </c>
      <c r="N98" s="54" t="str">
        <f t="shared" si="45"/>
        <v/>
      </c>
      <c r="O98" s="54" t="str">
        <f t="shared" si="45"/>
        <v/>
      </c>
      <c r="P98" s="54" t="str">
        <f t="shared" si="45"/>
        <v/>
      </c>
      <c r="Q98" s="54" t="str">
        <f t="shared" si="45"/>
        <v/>
      </c>
      <c r="R98" s="54" t="str">
        <f t="shared" si="45"/>
        <v/>
      </c>
      <c r="S98" s="54" t="str">
        <f t="shared" si="45"/>
        <v/>
      </c>
      <c r="T98" s="54" t="str">
        <f t="shared" si="45"/>
        <v/>
      </c>
      <c r="U98" s="54" t="str">
        <f t="shared" si="45"/>
        <v/>
      </c>
      <c r="V98" s="54" t="str">
        <f t="shared" si="45"/>
        <v/>
      </c>
      <c r="W98" s="54" t="str">
        <f t="shared" si="45"/>
        <v/>
      </c>
      <c r="X98" s="54" t="str">
        <f t="shared" si="45"/>
        <v/>
      </c>
      <c r="Y98" s="54" t="str">
        <f t="shared" si="45"/>
        <v/>
      </c>
      <c r="Z98" s="55" t="str">
        <f t="shared" si="45"/>
        <v/>
      </c>
      <c r="AA98" s="53" t="str">
        <f t="shared" si="39"/>
        <v/>
      </c>
      <c r="AB98" s="52" t="str">
        <f t="shared" si="35"/>
        <v/>
      </c>
      <c r="AC98" s="191"/>
      <c r="AD98" s="13"/>
    </row>
    <row r="99" spans="1:30">
      <c r="A99" s="53" t="str">
        <f t="shared" si="36"/>
        <v/>
      </c>
      <c r="B99" s="52" t="str">
        <f t="shared" ref="B99:Z99" si="46">IF($AE67&gt;0,INDEX(B$59:B$84,$AE67),"")</f>
        <v/>
      </c>
      <c r="C99" s="52" t="str">
        <f t="shared" si="46"/>
        <v/>
      </c>
      <c r="D99" s="214" t="str">
        <f t="shared" si="46"/>
        <v/>
      </c>
      <c r="E99" s="214" t="str">
        <f t="shared" si="46"/>
        <v/>
      </c>
      <c r="F99" s="214" t="str">
        <f t="shared" si="38"/>
        <v/>
      </c>
      <c r="G99" s="54" t="str">
        <f t="shared" si="46"/>
        <v/>
      </c>
      <c r="H99" s="54" t="str">
        <f t="shared" si="46"/>
        <v/>
      </c>
      <c r="I99" s="54" t="str">
        <f t="shared" si="46"/>
        <v/>
      </c>
      <c r="J99" s="54" t="str">
        <f t="shared" si="46"/>
        <v/>
      </c>
      <c r="K99" s="54" t="str">
        <f t="shared" si="46"/>
        <v/>
      </c>
      <c r="L99" s="54" t="str">
        <f t="shared" si="46"/>
        <v/>
      </c>
      <c r="M99" s="54" t="str">
        <f t="shared" si="46"/>
        <v/>
      </c>
      <c r="N99" s="54" t="str">
        <f t="shared" si="46"/>
        <v/>
      </c>
      <c r="O99" s="54" t="str">
        <f t="shared" si="46"/>
        <v/>
      </c>
      <c r="P99" s="54" t="str">
        <f t="shared" si="46"/>
        <v/>
      </c>
      <c r="Q99" s="54" t="str">
        <f t="shared" si="46"/>
        <v/>
      </c>
      <c r="R99" s="54" t="str">
        <f t="shared" si="46"/>
        <v/>
      </c>
      <c r="S99" s="54" t="str">
        <f t="shared" si="46"/>
        <v/>
      </c>
      <c r="T99" s="54" t="str">
        <f t="shared" si="46"/>
        <v/>
      </c>
      <c r="U99" s="54" t="str">
        <f t="shared" si="46"/>
        <v/>
      </c>
      <c r="V99" s="54" t="str">
        <f t="shared" si="46"/>
        <v/>
      </c>
      <c r="W99" s="54" t="str">
        <f t="shared" si="46"/>
        <v/>
      </c>
      <c r="X99" s="54" t="str">
        <f t="shared" si="46"/>
        <v/>
      </c>
      <c r="Y99" s="54" t="str">
        <f t="shared" si="46"/>
        <v/>
      </c>
      <c r="Z99" s="55" t="str">
        <f t="shared" si="46"/>
        <v/>
      </c>
      <c r="AA99" s="53" t="str">
        <f t="shared" si="39"/>
        <v/>
      </c>
      <c r="AB99" s="52" t="str">
        <f t="shared" si="35"/>
        <v/>
      </c>
      <c r="AC99" s="191"/>
      <c r="AD99" s="13"/>
    </row>
    <row r="100" spans="1:30">
      <c r="A100" s="53" t="str">
        <f t="shared" si="36"/>
        <v/>
      </c>
      <c r="B100" s="52" t="str">
        <f t="shared" ref="B100:Z100" si="47">IF($AE68&gt;0,INDEX(B$59:B$84,$AE68),"")</f>
        <v/>
      </c>
      <c r="C100" s="52" t="str">
        <f t="shared" si="47"/>
        <v/>
      </c>
      <c r="D100" s="214" t="str">
        <f t="shared" si="47"/>
        <v/>
      </c>
      <c r="E100" s="214" t="str">
        <f t="shared" si="47"/>
        <v/>
      </c>
      <c r="F100" s="214" t="str">
        <f t="shared" si="38"/>
        <v/>
      </c>
      <c r="G100" s="54" t="str">
        <f t="shared" si="47"/>
        <v/>
      </c>
      <c r="H100" s="54" t="str">
        <f t="shared" si="47"/>
        <v/>
      </c>
      <c r="I100" s="54" t="str">
        <f t="shared" si="47"/>
        <v/>
      </c>
      <c r="J100" s="54" t="str">
        <f t="shared" si="47"/>
        <v/>
      </c>
      <c r="K100" s="54" t="str">
        <f t="shared" si="47"/>
        <v/>
      </c>
      <c r="L100" s="54" t="str">
        <f t="shared" si="47"/>
        <v/>
      </c>
      <c r="M100" s="54" t="str">
        <f t="shared" si="47"/>
        <v/>
      </c>
      <c r="N100" s="54" t="str">
        <f t="shared" si="47"/>
        <v/>
      </c>
      <c r="O100" s="54" t="str">
        <f t="shared" si="47"/>
        <v/>
      </c>
      <c r="P100" s="54" t="str">
        <f t="shared" si="47"/>
        <v/>
      </c>
      <c r="Q100" s="54" t="str">
        <f t="shared" si="47"/>
        <v/>
      </c>
      <c r="R100" s="54" t="str">
        <f t="shared" si="47"/>
        <v/>
      </c>
      <c r="S100" s="54" t="str">
        <f t="shared" si="47"/>
        <v/>
      </c>
      <c r="T100" s="54" t="str">
        <f t="shared" si="47"/>
        <v/>
      </c>
      <c r="U100" s="54" t="str">
        <f t="shared" si="47"/>
        <v/>
      </c>
      <c r="V100" s="54" t="str">
        <f t="shared" si="47"/>
        <v/>
      </c>
      <c r="W100" s="54" t="str">
        <f t="shared" si="47"/>
        <v/>
      </c>
      <c r="X100" s="54" t="str">
        <f t="shared" si="47"/>
        <v/>
      </c>
      <c r="Y100" s="54" t="str">
        <f t="shared" si="47"/>
        <v/>
      </c>
      <c r="Z100" s="55" t="str">
        <f t="shared" si="47"/>
        <v/>
      </c>
      <c r="AA100" s="53" t="str">
        <f t="shared" si="39"/>
        <v/>
      </c>
      <c r="AB100" s="52" t="str">
        <f t="shared" si="35"/>
        <v/>
      </c>
      <c r="AC100" s="191"/>
      <c r="AD100" s="13"/>
    </row>
    <row r="101" spans="1:30">
      <c r="A101" s="53" t="str">
        <f t="shared" si="36"/>
        <v/>
      </c>
      <c r="B101" s="52" t="str">
        <f t="shared" ref="B101:Z101" si="48">IF($AE69&gt;0,INDEX(B$59:B$84,$AE69),"")</f>
        <v/>
      </c>
      <c r="C101" s="52" t="str">
        <f t="shared" si="48"/>
        <v/>
      </c>
      <c r="D101" s="214" t="str">
        <f t="shared" si="48"/>
        <v/>
      </c>
      <c r="E101" s="214" t="str">
        <f t="shared" si="48"/>
        <v/>
      </c>
      <c r="F101" s="214" t="str">
        <f t="shared" si="38"/>
        <v/>
      </c>
      <c r="G101" s="54" t="str">
        <f t="shared" si="48"/>
        <v/>
      </c>
      <c r="H101" s="54" t="str">
        <f t="shared" si="48"/>
        <v/>
      </c>
      <c r="I101" s="54" t="str">
        <f t="shared" si="48"/>
        <v/>
      </c>
      <c r="J101" s="54" t="str">
        <f t="shared" si="48"/>
        <v/>
      </c>
      <c r="K101" s="54" t="str">
        <f t="shared" si="48"/>
        <v/>
      </c>
      <c r="L101" s="54" t="str">
        <f t="shared" si="48"/>
        <v/>
      </c>
      <c r="M101" s="54" t="str">
        <f t="shared" si="48"/>
        <v/>
      </c>
      <c r="N101" s="54" t="str">
        <f t="shared" si="48"/>
        <v/>
      </c>
      <c r="O101" s="54" t="str">
        <f t="shared" si="48"/>
        <v/>
      </c>
      <c r="P101" s="54" t="str">
        <f t="shared" si="48"/>
        <v/>
      </c>
      <c r="Q101" s="54" t="str">
        <f t="shared" si="48"/>
        <v/>
      </c>
      <c r="R101" s="54" t="str">
        <f t="shared" si="48"/>
        <v/>
      </c>
      <c r="S101" s="54" t="str">
        <f t="shared" si="48"/>
        <v/>
      </c>
      <c r="T101" s="54" t="str">
        <f t="shared" si="48"/>
        <v/>
      </c>
      <c r="U101" s="54" t="str">
        <f t="shared" si="48"/>
        <v/>
      </c>
      <c r="V101" s="54" t="str">
        <f t="shared" si="48"/>
        <v/>
      </c>
      <c r="W101" s="54" t="str">
        <f t="shared" si="48"/>
        <v/>
      </c>
      <c r="X101" s="54" t="str">
        <f t="shared" si="48"/>
        <v/>
      </c>
      <c r="Y101" s="54" t="str">
        <f t="shared" si="48"/>
        <v/>
      </c>
      <c r="Z101" s="55" t="str">
        <f t="shared" si="48"/>
        <v/>
      </c>
      <c r="AA101" s="53" t="str">
        <f t="shared" si="39"/>
        <v/>
      </c>
      <c r="AB101" s="52" t="str">
        <f t="shared" si="35"/>
        <v/>
      </c>
      <c r="AC101" s="191"/>
      <c r="AD101" s="13"/>
    </row>
    <row r="102" spans="1:30">
      <c r="A102" s="53" t="str">
        <f t="shared" si="36"/>
        <v/>
      </c>
      <c r="B102" s="52" t="str">
        <f t="shared" ref="B102:Z102" si="49">IF($AE70&gt;0,INDEX(B$59:B$84,$AE70),"")</f>
        <v/>
      </c>
      <c r="C102" s="52" t="str">
        <f t="shared" si="49"/>
        <v/>
      </c>
      <c r="D102" s="214" t="str">
        <f t="shared" si="49"/>
        <v/>
      </c>
      <c r="E102" s="214" t="str">
        <f t="shared" si="49"/>
        <v/>
      </c>
      <c r="F102" s="214" t="str">
        <f t="shared" si="38"/>
        <v/>
      </c>
      <c r="G102" s="54" t="str">
        <f t="shared" si="49"/>
        <v/>
      </c>
      <c r="H102" s="54" t="str">
        <f t="shared" si="49"/>
        <v/>
      </c>
      <c r="I102" s="54" t="str">
        <f t="shared" si="49"/>
        <v/>
      </c>
      <c r="J102" s="54" t="str">
        <f t="shared" si="49"/>
        <v/>
      </c>
      <c r="K102" s="54" t="str">
        <f t="shared" si="49"/>
        <v/>
      </c>
      <c r="L102" s="54" t="str">
        <f t="shared" si="49"/>
        <v/>
      </c>
      <c r="M102" s="54" t="str">
        <f t="shared" si="49"/>
        <v/>
      </c>
      <c r="N102" s="54" t="str">
        <f t="shared" si="49"/>
        <v/>
      </c>
      <c r="O102" s="54" t="str">
        <f t="shared" si="49"/>
        <v/>
      </c>
      <c r="P102" s="54" t="str">
        <f t="shared" si="49"/>
        <v/>
      </c>
      <c r="Q102" s="54" t="str">
        <f t="shared" si="49"/>
        <v/>
      </c>
      <c r="R102" s="54" t="str">
        <f t="shared" si="49"/>
        <v/>
      </c>
      <c r="S102" s="54" t="str">
        <f t="shared" si="49"/>
        <v/>
      </c>
      <c r="T102" s="54" t="str">
        <f t="shared" si="49"/>
        <v/>
      </c>
      <c r="U102" s="54" t="str">
        <f t="shared" si="49"/>
        <v/>
      </c>
      <c r="V102" s="54" t="str">
        <f t="shared" si="49"/>
        <v/>
      </c>
      <c r="W102" s="54" t="str">
        <f t="shared" si="49"/>
        <v/>
      </c>
      <c r="X102" s="54" t="str">
        <f t="shared" si="49"/>
        <v/>
      </c>
      <c r="Y102" s="54" t="str">
        <f t="shared" si="49"/>
        <v/>
      </c>
      <c r="Z102" s="55" t="str">
        <f t="shared" si="49"/>
        <v/>
      </c>
      <c r="AA102" s="53" t="str">
        <f t="shared" si="39"/>
        <v/>
      </c>
      <c r="AB102" s="52" t="str">
        <f t="shared" si="35"/>
        <v/>
      </c>
      <c r="AC102" s="191"/>
      <c r="AD102" s="13"/>
    </row>
    <row r="103" spans="1:30">
      <c r="A103" s="53" t="str">
        <f t="shared" si="36"/>
        <v/>
      </c>
      <c r="B103" s="52" t="str">
        <f t="shared" ref="B103:Z103" si="50">IF($AE71&gt;0,INDEX(B$59:B$84,$AE71),"")</f>
        <v/>
      </c>
      <c r="C103" s="52" t="str">
        <f t="shared" si="50"/>
        <v/>
      </c>
      <c r="D103" s="214" t="str">
        <f t="shared" si="50"/>
        <v/>
      </c>
      <c r="E103" s="214" t="str">
        <f t="shared" si="50"/>
        <v/>
      </c>
      <c r="F103" s="214" t="str">
        <f t="shared" si="38"/>
        <v/>
      </c>
      <c r="G103" s="54" t="str">
        <f t="shared" si="50"/>
        <v/>
      </c>
      <c r="H103" s="54" t="str">
        <f t="shared" si="50"/>
        <v/>
      </c>
      <c r="I103" s="54" t="str">
        <f t="shared" si="50"/>
        <v/>
      </c>
      <c r="J103" s="54" t="str">
        <f t="shared" si="50"/>
        <v/>
      </c>
      <c r="K103" s="54" t="str">
        <f t="shared" si="50"/>
        <v/>
      </c>
      <c r="L103" s="54" t="str">
        <f t="shared" si="50"/>
        <v/>
      </c>
      <c r="M103" s="54" t="str">
        <f t="shared" si="50"/>
        <v/>
      </c>
      <c r="N103" s="54" t="str">
        <f t="shared" si="50"/>
        <v/>
      </c>
      <c r="O103" s="54" t="str">
        <f t="shared" si="50"/>
        <v/>
      </c>
      <c r="P103" s="54" t="str">
        <f t="shared" si="50"/>
        <v/>
      </c>
      <c r="Q103" s="54" t="str">
        <f t="shared" si="50"/>
        <v/>
      </c>
      <c r="R103" s="54" t="str">
        <f t="shared" si="50"/>
        <v/>
      </c>
      <c r="S103" s="54" t="str">
        <f t="shared" si="50"/>
        <v/>
      </c>
      <c r="T103" s="54" t="str">
        <f t="shared" si="50"/>
        <v/>
      </c>
      <c r="U103" s="54" t="str">
        <f t="shared" si="50"/>
        <v/>
      </c>
      <c r="V103" s="54" t="str">
        <f t="shared" si="50"/>
        <v/>
      </c>
      <c r="W103" s="54" t="str">
        <f t="shared" si="50"/>
        <v/>
      </c>
      <c r="X103" s="54" t="str">
        <f t="shared" si="50"/>
        <v/>
      </c>
      <c r="Y103" s="54" t="str">
        <f t="shared" si="50"/>
        <v/>
      </c>
      <c r="Z103" s="55" t="str">
        <f t="shared" si="50"/>
        <v/>
      </c>
      <c r="AA103" s="53" t="str">
        <f t="shared" si="39"/>
        <v/>
      </c>
      <c r="AB103" s="52" t="str">
        <f t="shared" si="35"/>
        <v/>
      </c>
      <c r="AC103" s="191"/>
      <c r="AD103" s="13"/>
    </row>
    <row r="104" spans="1:30">
      <c r="A104" s="53" t="str">
        <f t="shared" si="36"/>
        <v/>
      </c>
      <c r="B104" s="52" t="str">
        <f t="shared" ref="B104:Z104" si="51">IF($AE72&gt;0,INDEX(B$59:B$84,$AE72),"")</f>
        <v/>
      </c>
      <c r="C104" s="52" t="str">
        <f t="shared" si="51"/>
        <v/>
      </c>
      <c r="D104" s="214" t="str">
        <f t="shared" si="51"/>
        <v/>
      </c>
      <c r="E104" s="214" t="str">
        <f t="shared" si="51"/>
        <v/>
      </c>
      <c r="F104" s="214" t="str">
        <f t="shared" si="38"/>
        <v/>
      </c>
      <c r="G104" s="54" t="str">
        <f t="shared" si="51"/>
        <v/>
      </c>
      <c r="H104" s="54" t="str">
        <f t="shared" si="51"/>
        <v/>
      </c>
      <c r="I104" s="54" t="str">
        <f t="shared" si="51"/>
        <v/>
      </c>
      <c r="J104" s="54" t="str">
        <f t="shared" si="51"/>
        <v/>
      </c>
      <c r="K104" s="54" t="str">
        <f t="shared" si="51"/>
        <v/>
      </c>
      <c r="L104" s="54" t="str">
        <f t="shared" si="51"/>
        <v/>
      </c>
      <c r="M104" s="54" t="str">
        <f t="shared" si="51"/>
        <v/>
      </c>
      <c r="N104" s="54" t="str">
        <f t="shared" si="51"/>
        <v/>
      </c>
      <c r="O104" s="54" t="str">
        <f t="shared" si="51"/>
        <v/>
      </c>
      <c r="P104" s="54" t="str">
        <f t="shared" si="51"/>
        <v/>
      </c>
      <c r="Q104" s="54" t="str">
        <f t="shared" si="51"/>
        <v/>
      </c>
      <c r="R104" s="54" t="str">
        <f t="shared" si="51"/>
        <v/>
      </c>
      <c r="S104" s="54" t="str">
        <f t="shared" si="51"/>
        <v/>
      </c>
      <c r="T104" s="54" t="str">
        <f t="shared" si="51"/>
        <v/>
      </c>
      <c r="U104" s="54" t="str">
        <f t="shared" si="51"/>
        <v/>
      </c>
      <c r="V104" s="54" t="str">
        <f t="shared" si="51"/>
        <v/>
      </c>
      <c r="W104" s="54" t="str">
        <f t="shared" si="51"/>
        <v/>
      </c>
      <c r="X104" s="54" t="str">
        <f t="shared" si="51"/>
        <v/>
      </c>
      <c r="Y104" s="54" t="str">
        <f t="shared" si="51"/>
        <v/>
      </c>
      <c r="Z104" s="55" t="str">
        <f t="shared" si="51"/>
        <v/>
      </c>
      <c r="AA104" s="53" t="str">
        <f t="shared" si="39"/>
        <v/>
      </c>
      <c r="AB104" s="52" t="str">
        <f t="shared" si="35"/>
        <v/>
      </c>
      <c r="AC104" s="191"/>
      <c r="AD104" s="13"/>
    </row>
    <row r="105" spans="1:30">
      <c r="A105" s="53" t="str">
        <f t="shared" si="36"/>
        <v/>
      </c>
      <c r="B105" s="52" t="str">
        <f t="shared" ref="B105:Z105" si="52">IF($AE73&gt;0,INDEX(B$59:B$84,$AE73),"")</f>
        <v/>
      </c>
      <c r="C105" s="52" t="str">
        <f t="shared" si="52"/>
        <v/>
      </c>
      <c r="D105" s="214" t="str">
        <f t="shared" si="52"/>
        <v/>
      </c>
      <c r="E105" s="214" t="str">
        <f t="shared" si="52"/>
        <v/>
      </c>
      <c r="F105" s="214" t="str">
        <f t="shared" si="38"/>
        <v/>
      </c>
      <c r="G105" s="54" t="str">
        <f t="shared" si="52"/>
        <v/>
      </c>
      <c r="H105" s="54" t="str">
        <f t="shared" si="52"/>
        <v/>
      </c>
      <c r="I105" s="54" t="str">
        <f t="shared" si="52"/>
        <v/>
      </c>
      <c r="J105" s="54" t="str">
        <f t="shared" si="52"/>
        <v/>
      </c>
      <c r="K105" s="54" t="str">
        <f t="shared" si="52"/>
        <v/>
      </c>
      <c r="L105" s="54" t="str">
        <f t="shared" si="52"/>
        <v/>
      </c>
      <c r="M105" s="54" t="str">
        <f t="shared" si="52"/>
        <v/>
      </c>
      <c r="N105" s="54" t="str">
        <f t="shared" si="52"/>
        <v/>
      </c>
      <c r="O105" s="54" t="str">
        <f t="shared" si="52"/>
        <v/>
      </c>
      <c r="P105" s="54" t="str">
        <f t="shared" si="52"/>
        <v/>
      </c>
      <c r="Q105" s="54" t="str">
        <f t="shared" si="52"/>
        <v/>
      </c>
      <c r="R105" s="54" t="str">
        <f t="shared" si="52"/>
        <v/>
      </c>
      <c r="S105" s="54" t="str">
        <f t="shared" si="52"/>
        <v/>
      </c>
      <c r="T105" s="54" t="str">
        <f t="shared" si="52"/>
        <v/>
      </c>
      <c r="U105" s="54" t="str">
        <f t="shared" si="52"/>
        <v/>
      </c>
      <c r="V105" s="54" t="str">
        <f t="shared" si="52"/>
        <v/>
      </c>
      <c r="W105" s="54" t="str">
        <f t="shared" si="52"/>
        <v/>
      </c>
      <c r="X105" s="54" t="str">
        <f t="shared" si="52"/>
        <v/>
      </c>
      <c r="Y105" s="54" t="str">
        <f t="shared" si="52"/>
        <v/>
      </c>
      <c r="Z105" s="55" t="str">
        <f t="shared" si="52"/>
        <v/>
      </c>
      <c r="AA105" s="53" t="str">
        <f t="shared" si="39"/>
        <v/>
      </c>
      <c r="AB105" s="52" t="str">
        <f t="shared" si="35"/>
        <v/>
      </c>
      <c r="AC105" s="191"/>
      <c r="AD105" s="13"/>
    </row>
    <row r="106" spans="1:30">
      <c r="A106" s="53" t="str">
        <f t="shared" si="36"/>
        <v/>
      </c>
      <c r="B106" s="52" t="str">
        <f t="shared" ref="B106:Z106" si="53">IF($AE74&gt;0,INDEX(B$59:B$84,$AE74),"")</f>
        <v/>
      </c>
      <c r="C106" s="52" t="str">
        <f t="shared" si="53"/>
        <v/>
      </c>
      <c r="D106" s="214" t="str">
        <f t="shared" si="53"/>
        <v/>
      </c>
      <c r="E106" s="214" t="str">
        <f t="shared" si="53"/>
        <v/>
      </c>
      <c r="F106" s="214" t="str">
        <f t="shared" si="38"/>
        <v/>
      </c>
      <c r="G106" s="54" t="str">
        <f t="shared" si="53"/>
        <v/>
      </c>
      <c r="H106" s="54" t="str">
        <f t="shared" si="53"/>
        <v/>
      </c>
      <c r="I106" s="54" t="str">
        <f t="shared" si="53"/>
        <v/>
      </c>
      <c r="J106" s="54" t="str">
        <f t="shared" si="53"/>
        <v/>
      </c>
      <c r="K106" s="54" t="str">
        <f t="shared" si="53"/>
        <v/>
      </c>
      <c r="L106" s="54" t="str">
        <f t="shared" si="53"/>
        <v/>
      </c>
      <c r="M106" s="54" t="str">
        <f t="shared" si="53"/>
        <v/>
      </c>
      <c r="N106" s="54" t="str">
        <f t="shared" si="53"/>
        <v/>
      </c>
      <c r="O106" s="54" t="str">
        <f t="shared" si="53"/>
        <v/>
      </c>
      <c r="P106" s="54" t="str">
        <f t="shared" si="53"/>
        <v/>
      </c>
      <c r="Q106" s="54" t="str">
        <f t="shared" si="53"/>
        <v/>
      </c>
      <c r="R106" s="54" t="str">
        <f t="shared" si="53"/>
        <v/>
      </c>
      <c r="S106" s="54" t="str">
        <f t="shared" si="53"/>
        <v/>
      </c>
      <c r="T106" s="54" t="str">
        <f t="shared" si="53"/>
        <v/>
      </c>
      <c r="U106" s="54" t="str">
        <f t="shared" si="53"/>
        <v/>
      </c>
      <c r="V106" s="54" t="str">
        <f t="shared" si="53"/>
        <v/>
      </c>
      <c r="W106" s="54" t="str">
        <f t="shared" si="53"/>
        <v/>
      </c>
      <c r="X106" s="54" t="str">
        <f t="shared" si="53"/>
        <v/>
      </c>
      <c r="Y106" s="54" t="str">
        <f t="shared" si="53"/>
        <v/>
      </c>
      <c r="Z106" s="55" t="str">
        <f t="shared" si="53"/>
        <v/>
      </c>
      <c r="AA106" s="53" t="str">
        <f t="shared" si="39"/>
        <v/>
      </c>
      <c r="AB106" s="52" t="str">
        <f t="shared" si="35"/>
        <v/>
      </c>
      <c r="AC106" s="191"/>
      <c r="AD106" s="13"/>
    </row>
    <row r="107" spans="1:30">
      <c r="A107" s="53" t="str">
        <f t="shared" si="36"/>
        <v/>
      </c>
      <c r="B107" s="52" t="str">
        <f t="shared" ref="B107:Z107" si="54">IF($AE75&gt;0,INDEX(B$59:B$84,$AE75),"")</f>
        <v/>
      </c>
      <c r="C107" s="52" t="str">
        <f t="shared" si="54"/>
        <v/>
      </c>
      <c r="D107" s="214" t="str">
        <f t="shared" si="54"/>
        <v/>
      </c>
      <c r="E107" s="214" t="str">
        <f t="shared" si="54"/>
        <v/>
      </c>
      <c r="F107" s="214" t="str">
        <f t="shared" si="38"/>
        <v/>
      </c>
      <c r="G107" s="54" t="str">
        <f t="shared" si="54"/>
        <v/>
      </c>
      <c r="H107" s="54" t="str">
        <f t="shared" si="54"/>
        <v/>
      </c>
      <c r="I107" s="54" t="str">
        <f t="shared" si="54"/>
        <v/>
      </c>
      <c r="J107" s="54" t="str">
        <f t="shared" si="54"/>
        <v/>
      </c>
      <c r="K107" s="54" t="str">
        <f t="shared" si="54"/>
        <v/>
      </c>
      <c r="L107" s="54" t="str">
        <f t="shared" si="54"/>
        <v/>
      </c>
      <c r="M107" s="54" t="str">
        <f t="shared" si="54"/>
        <v/>
      </c>
      <c r="N107" s="54" t="str">
        <f t="shared" si="54"/>
        <v/>
      </c>
      <c r="O107" s="54" t="str">
        <f t="shared" si="54"/>
        <v/>
      </c>
      <c r="P107" s="54" t="str">
        <f t="shared" si="54"/>
        <v/>
      </c>
      <c r="Q107" s="54" t="str">
        <f t="shared" si="54"/>
        <v/>
      </c>
      <c r="R107" s="54" t="str">
        <f t="shared" si="54"/>
        <v/>
      </c>
      <c r="S107" s="54" t="str">
        <f t="shared" si="54"/>
        <v/>
      </c>
      <c r="T107" s="54" t="str">
        <f t="shared" si="54"/>
        <v/>
      </c>
      <c r="U107" s="54" t="str">
        <f t="shared" si="54"/>
        <v/>
      </c>
      <c r="V107" s="54" t="str">
        <f t="shared" si="54"/>
        <v/>
      </c>
      <c r="W107" s="54" t="str">
        <f t="shared" si="54"/>
        <v/>
      </c>
      <c r="X107" s="54" t="str">
        <f t="shared" si="54"/>
        <v/>
      </c>
      <c r="Y107" s="54" t="str">
        <f t="shared" si="54"/>
        <v/>
      </c>
      <c r="Z107" s="55" t="str">
        <f t="shared" si="54"/>
        <v/>
      </c>
      <c r="AA107" s="53" t="str">
        <f t="shared" si="39"/>
        <v/>
      </c>
      <c r="AB107" s="52" t="str">
        <f t="shared" si="35"/>
        <v/>
      </c>
      <c r="AC107" s="191"/>
      <c r="AD107" s="13"/>
    </row>
    <row r="108" spans="1:30">
      <c r="A108" s="53" t="str">
        <f t="shared" si="36"/>
        <v/>
      </c>
      <c r="B108" s="52" t="str">
        <f t="shared" ref="B108:Z108" si="55">IF($AE76&gt;0,INDEX(B$59:B$84,$AE76),"")</f>
        <v/>
      </c>
      <c r="C108" s="52" t="str">
        <f t="shared" si="55"/>
        <v/>
      </c>
      <c r="D108" s="214" t="str">
        <f t="shared" si="55"/>
        <v/>
      </c>
      <c r="E108" s="214" t="str">
        <f t="shared" si="55"/>
        <v/>
      </c>
      <c r="F108" s="214" t="str">
        <f t="shared" si="38"/>
        <v/>
      </c>
      <c r="G108" s="54" t="str">
        <f t="shared" si="55"/>
        <v/>
      </c>
      <c r="H108" s="54" t="str">
        <f t="shared" si="55"/>
        <v/>
      </c>
      <c r="I108" s="54" t="str">
        <f t="shared" si="55"/>
        <v/>
      </c>
      <c r="J108" s="54" t="str">
        <f t="shared" si="55"/>
        <v/>
      </c>
      <c r="K108" s="54" t="str">
        <f t="shared" si="55"/>
        <v/>
      </c>
      <c r="L108" s="54" t="str">
        <f t="shared" si="55"/>
        <v/>
      </c>
      <c r="M108" s="54" t="str">
        <f t="shared" si="55"/>
        <v/>
      </c>
      <c r="N108" s="54" t="str">
        <f t="shared" si="55"/>
        <v/>
      </c>
      <c r="O108" s="54" t="str">
        <f t="shared" si="55"/>
        <v/>
      </c>
      <c r="P108" s="54" t="str">
        <f t="shared" si="55"/>
        <v/>
      </c>
      <c r="Q108" s="54" t="str">
        <f t="shared" si="55"/>
        <v/>
      </c>
      <c r="R108" s="54" t="str">
        <f t="shared" si="55"/>
        <v/>
      </c>
      <c r="S108" s="54" t="str">
        <f t="shared" si="55"/>
        <v/>
      </c>
      <c r="T108" s="54" t="str">
        <f t="shared" si="55"/>
        <v/>
      </c>
      <c r="U108" s="54" t="str">
        <f t="shared" si="55"/>
        <v/>
      </c>
      <c r="V108" s="54" t="str">
        <f t="shared" si="55"/>
        <v/>
      </c>
      <c r="W108" s="54" t="str">
        <f t="shared" si="55"/>
        <v/>
      </c>
      <c r="X108" s="54" t="str">
        <f t="shared" si="55"/>
        <v/>
      </c>
      <c r="Y108" s="54" t="str">
        <f t="shared" si="55"/>
        <v/>
      </c>
      <c r="Z108" s="55" t="str">
        <f t="shared" si="55"/>
        <v/>
      </c>
      <c r="AA108" s="53" t="str">
        <f t="shared" si="39"/>
        <v/>
      </c>
      <c r="AB108" s="52" t="str">
        <f t="shared" si="35"/>
        <v/>
      </c>
      <c r="AC108" s="191"/>
      <c r="AD108" s="13"/>
    </row>
    <row r="109" spans="1:30">
      <c r="A109" s="53" t="str">
        <f t="shared" si="36"/>
        <v/>
      </c>
      <c r="B109" s="52" t="str">
        <f t="shared" ref="B109:Z109" si="56">IF($AE77&gt;0,INDEX(B$59:B$84,$AE77),"")</f>
        <v/>
      </c>
      <c r="C109" s="52" t="str">
        <f t="shared" si="56"/>
        <v/>
      </c>
      <c r="D109" s="214" t="str">
        <f t="shared" si="56"/>
        <v/>
      </c>
      <c r="E109" s="214" t="str">
        <f t="shared" si="56"/>
        <v/>
      </c>
      <c r="F109" s="214" t="str">
        <f t="shared" si="38"/>
        <v/>
      </c>
      <c r="G109" s="54" t="str">
        <f t="shared" si="56"/>
        <v/>
      </c>
      <c r="H109" s="54" t="str">
        <f t="shared" si="56"/>
        <v/>
      </c>
      <c r="I109" s="54" t="str">
        <f t="shared" si="56"/>
        <v/>
      </c>
      <c r="J109" s="54" t="str">
        <f t="shared" si="56"/>
        <v/>
      </c>
      <c r="K109" s="54" t="str">
        <f t="shared" si="56"/>
        <v/>
      </c>
      <c r="L109" s="54" t="str">
        <f t="shared" si="56"/>
        <v/>
      </c>
      <c r="M109" s="54" t="str">
        <f t="shared" si="56"/>
        <v/>
      </c>
      <c r="N109" s="54" t="str">
        <f t="shared" si="56"/>
        <v/>
      </c>
      <c r="O109" s="54" t="str">
        <f t="shared" si="56"/>
        <v/>
      </c>
      <c r="P109" s="54" t="str">
        <f t="shared" si="56"/>
        <v/>
      </c>
      <c r="Q109" s="54" t="str">
        <f t="shared" si="56"/>
        <v/>
      </c>
      <c r="R109" s="54" t="str">
        <f t="shared" si="56"/>
        <v/>
      </c>
      <c r="S109" s="54" t="str">
        <f t="shared" si="56"/>
        <v/>
      </c>
      <c r="T109" s="54" t="str">
        <f t="shared" si="56"/>
        <v/>
      </c>
      <c r="U109" s="54" t="str">
        <f t="shared" si="56"/>
        <v/>
      </c>
      <c r="V109" s="54" t="str">
        <f t="shared" si="56"/>
        <v/>
      </c>
      <c r="W109" s="54" t="str">
        <f t="shared" si="56"/>
        <v/>
      </c>
      <c r="X109" s="54" t="str">
        <f t="shared" si="56"/>
        <v/>
      </c>
      <c r="Y109" s="54" t="str">
        <f t="shared" si="56"/>
        <v/>
      </c>
      <c r="Z109" s="55" t="str">
        <f t="shared" si="56"/>
        <v/>
      </c>
      <c r="AA109" s="53" t="str">
        <f t="shared" si="39"/>
        <v/>
      </c>
      <c r="AB109" s="52" t="str">
        <f t="shared" si="35"/>
        <v/>
      </c>
      <c r="AC109" s="191"/>
      <c r="AD109" s="13"/>
    </row>
    <row r="110" spans="1:30">
      <c r="A110" s="53" t="str">
        <f t="shared" si="36"/>
        <v/>
      </c>
      <c r="B110" s="52" t="str">
        <f t="shared" ref="B110:Z110" si="57">IF($AE78&gt;0,INDEX(B$59:B$84,$AE78),"")</f>
        <v/>
      </c>
      <c r="C110" s="52" t="str">
        <f t="shared" si="57"/>
        <v/>
      </c>
      <c r="D110" s="214" t="str">
        <f t="shared" si="57"/>
        <v/>
      </c>
      <c r="E110" s="214" t="str">
        <f t="shared" si="57"/>
        <v/>
      </c>
      <c r="F110" s="214" t="str">
        <f t="shared" si="38"/>
        <v/>
      </c>
      <c r="G110" s="54" t="str">
        <f t="shared" si="57"/>
        <v/>
      </c>
      <c r="H110" s="54" t="str">
        <f t="shared" si="57"/>
        <v/>
      </c>
      <c r="I110" s="54" t="str">
        <f t="shared" si="57"/>
        <v/>
      </c>
      <c r="J110" s="54" t="str">
        <f t="shared" si="57"/>
        <v/>
      </c>
      <c r="K110" s="54" t="str">
        <f t="shared" si="57"/>
        <v/>
      </c>
      <c r="L110" s="54" t="str">
        <f t="shared" si="57"/>
        <v/>
      </c>
      <c r="M110" s="54" t="str">
        <f t="shared" si="57"/>
        <v/>
      </c>
      <c r="N110" s="54" t="str">
        <f t="shared" si="57"/>
        <v/>
      </c>
      <c r="O110" s="54" t="str">
        <f t="shared" si="57"/>
        <v/>
      </c>
      <c r="P110" s="54" t="str">
        <f t="shared" si="57"/>
        <v/>
      </c>
      <c r="Q110" s="54" t="str">
        <f t="shared" si="57"/>
        <v/>
      </c>
      <c r="R110" s="54" t="str">
        <f t="shared" si="57"/>
        <v/>
      </c>
      <c r="S110" s="54" t="str">
        <f t="shared" si="57"/>
        <v/>
      </c>
      <c r="T110" s="54" t="str">
        <f t="shared" si="57"/>
        <v/>
      </c>
      <c r="U110" s="54" t="str">
        <f t="shared" si="57"/>
        <v/>
      </c>
      <c r="V110" s="54" t="str">
        <f t="shared" si="57"/>
        <v/>
      </c>
      <c r="W110" s="54" t="str">
        <f t="shared" si="57"/>
        <v/>
      </c>
      <c r="X110" s="54" t="str">
        <f t="shared" si="57"/>
        <v/>
      </c>
      <c r="Y110" s="54" t="str">
        <f t="shared" si="57"/>
        <v/>
      </c>
      <c r="Z110" s="55" t="str">
        <f t="shared" si="57"/>
        <v/>
      </c>
      <c r="AA110" s="53" t="str">
        <f t="shared" si="39"/>
        <v/>
      </c>
      <c r="AB110" s="52" t="str">
        <f t="shared" si="35"/>
        <v/>
      </c>
      <c r="AC110" s="191"/>
      <c r="AD110" s="13"/>
    </row>
    <row r="111" spans="1:30">
      <c r="A111" s="53" t="str">
        <f t="shared" si="36"/>
        <v/>
      </c>
      <c r="B111" s="52" t="str">
        <f t="shared" ref="B111:Z111" si="58">IF($AE79&gt;0,INDEX(B$59:B$84,$AE79),"")</f>
        <v/>
      </c>
      <c r="C111" s="52" t="str">
        <f t="shared" si="58"/>
        <v/>
      </c>
      <c r="D111" s="214" t="str">
        <f t="shared" si="58"/>
        <v/>
      </c>
      <c r="E111" s="214" t="str">
        <f t="shared" si="58"/>
        <v/>
      </c>
      <c r="F111" s="214" t="str">
        <f t="shared" si="38"/>
        <v/>
      </c>
      <c r="G111" s="54" t="str">
        <f t="shared" si="58"/>
        <v/>
      </c>
      <c r="H111" s="54" t="str">
        <f t="shared" si="58"/>
        <v/>
      </c>
      <c r="I111" s="54" t="str">
        <f t="shared" si="58"/>
        <v/>
      </c>
      <c r="J111" s="54" t="str">
        <f t="shared" si="58"/>
        <v/>
      </c>
      <c r="K111" s="54" t="str">
        <f t="shared" si="58"/>
        <v/>
      </c>
      <c r="L111" s="54" t="str">
        <f t="shared" si="58"/>
        <v/>
      </c>
      <c r="M111" s="54" t="str">
        <f t="shared" si="58"/>
        <v/>
      </c>
      <c r="N111" s="54" t="str">
        <f t="shared" si="58"/>
        <v/>
      </c>
      <c r="O111" s="54" t="str">
        <f t="shared" si="58"/>
        <v/>
      </c>
      <c r="P111" s="54" t="str">
        <f t="shared" si="58"/>
        <v/>
      </c>
      <c r="Q111" s="54" t="str">
        <f t="shared" si="58"/>
        <v/>
      </c>
      <c r="R111" s="54" t="str">
        <f t="shared" si="58"/>
        <v/>
      </c>
      <c r="S111" s="54" t="str">
        <f t="shared" si="58"/>
        <v/>
      </c>
      <c r="T111" s="54" t="str">
        <f t="shared" si="58"/>
        <v/>
      </c>
      <c r="U111" s="54" t="str">
        <f t="shared" si="58"/>
        <v/>
      </c>
      <c r="V111" s="54" t="str">
        <f t="shared" si="58"/>
        <v/>
      </c>
      <c r="W111" s="54" t="str">
        <f t="shared" si="58"/>
        <v/>
      </c>
      <c r="X111" s="54" t="str">
        <f t="shared" si="58"/>
        <v/>
      </c>
      <c r="Y111" s="54" t="str">
        <f t="shared" si="58"/>
        <v/>
      </c>
      <c r="Z111" s="55" t="str">
        <f t="shared" si="58"/>
        <v/>
      </c>
      <c r="AA111" s="53" t="str">
        <f t="shared" si="39"/>
        <v/>
      </c>
      <c r="AB111" s="52" t="str">
        <f t="shared" si="35"/>
        <v/>
      </c>
      <c r="AC111" s="191"/>
      <c r="AD111" s="13"/>
    </row>
    <row r="112" spans="1:30">
      <c r="A112" s="53" t="str">
        <f t="shared" si="36"/>
        <v/>
      </c>
      <c r="B112" s="52" t="str">
        <f t="shared" ref="B112:Z112" si="59">IF($AE80&gt;0,INDEX(B$59:B$84,$AE80),"")</f>
        <v/>
      </c>
      <c r="C112" s="52" t="str">
        <f t="shared" si="59"/>
        <v/>
      </c>
      <c r="D112" s="214" t="str">
        <f t="shared" si="59"/>
        <v/>
      </c>
      <c r="E112" s="214" t="str">
        <f t="shared" si="59"/>
        <v/>
      </c>
      <c r="F112" s="214" t="str">
        <f t="shared" si="38"/>
        <v/>
      </c>
      <c r="G112" s="54" t="str">
        <f t="shared" si="59"/>
        <v/>
      </c>
      <c r="H112" s="54" t="str">
        <f t="shared" si="59"/>
        <v/>
      </c>
      <c r="I112" s="54" t="str">
        <f t="shared" si="59"/>
        <v/>
      </c>
      <c r="J112" s="54" t="str">
        <f t="shared" si="59"/>
        <v/>
      </c>
      <c r="K112" s="54" t="str">
        <f t="shared" si="59"/>
        <v/>
      </c>
      <c r="L112" s="54" t="str">
        <f t="shared" si="59"/>
        <v/>
      </c>
      <c r="M112" s="54" t="str">
        <f t="shared" si="59"/>
        <v/>
      </c>
      <c r="N112" s="54" t="str">
        <f t="shared" si="59"/>
        <v/>
      </c>
      <c r="O112" s="54" t="str">
        <f t="shared" si="59"/>
        <v/>
      </c>
      <c r="P112" s="54" t="str">
        <f t="shared" si="59"/>
        <v/>
      </c>
      <c r="Q112" s="54" t="str">
        <f t="shared" si="59"/>
        <v/>
      </c>
      <c r="R112" s="54" t="str">
        <f t="shared" si="59"/>
        <v/>
      </c>
      <c r="S112" s="54" t="str">
        <f t="shared" si="59"/>
        <v/>
      </c>
      <c r="T112" s="54" t="str">
        <f t="shared" si="59"/>
        <v/>
      </c>
      <c r="U112" s="54" t="str">
        <f t="shared" si="59"/>
        <v/>
      </c>
      <c r="V112" s="54" t="str">
        <f t="shared" si="59"/>
        <v/>
      </c>
      <c r="W112" s="54" t="str">
        <f t="shared" si="59"/>
        <v/>
      </c>
      <c r="X112" s="54" t="str">
        <f t="shared" si="59"/>
        <v/>
      </c>
      <c r="Y112" s="54" t="str">
        <f t="shared" si="59"/>
        <v/>
      </c>
      <c r="Z112" s="55" t="str">
        <f t="shared" si="59"/>
        <v/>
      </c>
      <c r="AA112" s="53" t="str">
        <f t="shared" si="39"/>
        <v/>
      </c>
      <c r="AB112" s="52" t="str">
        <f t="shared" si="35"/>
        <v/>
      </c>
      <c r="AC112" s="191"/>
      <c r="AD112" s="13"/>
    </row>
    <row r="113" spans="1:30">
      <c r="A113" s="53" t="str">
        <f t="shared" si="36"/>
        <v/>
      </c>
      <c r="B113" s="52" t="str">
        <f t="shared" ref="B113:Z113" si="60">IF($AE81&gt;0,INDEX(B$59:B$84,$AE81),"")</f>
        <v/>
      </c>
      <c r="C113" s="52" t="str">
        <f t="shared" si="60"/>
        <v/>
      </c>
      <c r="D113" s="214" t="str">
        <f t="shared" si="60"/>
        <v/>
      </c>
      <c r="E113" s="214" t="str">
        <f t="shared" si="60"/>
        <v/>
      </c>
      <c r="F113" s="214" t="str">
        <f t="shared" si="38"/>
        <v/>
      </c>
      <c r="G113" s="54" t="str">
        <f t="shared" si="60"/>
        <v/>
      </c>
      <c r="H113" s="54" t="str">
        <f t="shared" si="60"/>
        <v/>
      </c>
      <c r="I113" s="54" t="str">
        <f t="shared" si="60"/>
        <v/>
      </c>
      <c r="J113" s="54" t="str">
        <f t="shared" si="60"/>
        <v/>
      </c>
      <c r="K113" s="54" t="str">
        <f t="shared" si="60"/>
        <v/>
      </c>
      <c r="L113" s="54" t="str">
        <f t="shared" si="60"/>
        <v/>
      </c>
      <c r="M113" s="54" t="str">
        <f t="shared" si="60"/>
        <v/>
      </c>
      <c r="N113" s="54" t="str">
        <f t="shared" si="60"/>
        <v/>
      </c>
      <c r="O113" s="54" t="str">
        <f t="shared" si="60"/>
        <v/>
      </c>
      <c r="P113" s="54" t="str">
        <f t="shared" si="60"/>
        <v/>
      </c>
      <c r="Q113" s="54" t="str">
        <f t="shared" si="60"/>
        <v/>
      </c>
      <c r="R113" s="54" t="str">
        <f t="shared" si="60"/>
        <v/>
      </c>
      <c r="S113" s="54" t="str">
        <f t="shared" si="60"/>
        <v/>
      </c>
      <c r="T113" s="54" t="str">
        <f t="shared" si="60"/>
        <v/>
      </c>
      <c r="U113" s="54" t="str">
        <f t="shared" si="60"/>
        <v/>
      </c>
      <c r="V113" s="54" t="str">
        <f t="shared" si="60"/>
        <v/>
      </c>
      <c r="W113" s="54" t="str">
        <f t="shared" si="60"/>
        <v/>
      </c>
      <c r="X113" s="54" t="str">
        <f t="shared" si="60"/>
        <v/>
      </c>
      <c r="Y113" s="54" t="str">
        <f t="shared" si="60"/>
        <v/>
      </c>
      <c r="Z113" s="55" t="str">
        <f t="shared" si="60"/>
        <v/>
      </c>
      <c r="AA113" s="53" t="str">
        <f>IF(AA112&lt;ScoredBoats,AA112+1,"")</f>
        <v/>
      </c>
      <c r="AB113" s="52" t="str">
        <f t="shared" si="35"/>
        <v/>
      </c>
      <c r="AC113" s="191"/>
      <c r="AD113" s="13"/>
    </row>
    <row r="114" spans="1:30">
      <c r="A114" s="53" t="str">
        <f t="shared" si="36"/>
        <v/>
      </c>
      <c r="B114" s="52" t="str">
        <f t="shared" ref="B114:Z114" si="61">IF($AE82&gt;0,INDEX(B$59:B$84,$AE82),"")</f>
        <v/>
      </c>
      <c r="C114" s="52" t="str">
        <f t="shared" si="61"/>
        <v/>
      </c>
      <c r="D114" s="214" t="str">
        <f t="shared" si="61"/>
        <v/>
      </c>
      <c r="E114" s="214" t="str">
        <f t="shared" si="61"/>
        <v/>
      </c>
      <c r="F114" s="214" t="str">
        <f t="shared" si="38"/>
        <v/>
      </c>
      <c r="G114" s="54" t="str">
        <f t="shared" si="61"/>
        <v/>
      </c>
      <c r="H114" s="54" t="str">
        <f t="shared" si="61"/>
        <v/>
      </c>
      <c r="I114" s="54" t="str">
        <f t="shared" si="61"/>
        <v/>
      </c>
      <c r="J114" s="54" t="str">
        <f t="shared" si="61"/>
        <v/>
      </c>
      <c r="K114" s="54" t="str">
        <f t="shared" si="61"/>
        <v/>
      </c>
      <c r="L114" s="54" t="str">
        <f t="shared" si="61"/>
        <v/>
      </c>
      <c r="M114" s="54" t="str">
        <f t="shared" si="61"/>
        <v/>
      </c>
      <c r="N114" s="54" t="str">
        <f t="shared" si="61"/>
        <v/>
      </c>
      <c r="O114" s="54" t="str">
        <f t="shared" si="61"/>
        <v/>
      </c>
      <c r="P114" s="54" t="str">
        <f t="shared" si="61"/>
        <v/>
      </c>
      <c r="Q114" s="54" t="str">
        <f t="shared" si="61"/>
        <v/>
      </c>
      <c r="R114" s="54" t="str">
        <f t="shared" si="61"/>
        <v/>
      </c>
      <c r="S114" s="54" t="str">
        <f t="shared" si="61"/>
        <v/>
      </c>
      <c r="T114" s="54" t="str">
        <f t="shared" si="61"/>
        <v/>
      </c>
      <c r="U114" s="54" t="str">
        <f t="shared" si="61"/>
        <v/>
      </c>
      <c r="V114" s="54" t="str">
        <f t="shared" si="61"/>
        <v/>
      </c>
      <c r="W114" s="54" t="str">
        <f t="shared" si="61"/>
        <v/>
      </c>
      <c r="X114" s="54" t="str">
        <f t="shared" si="61"/>
        <v/>
      </c>
      <c r="Y114" s="54" t="str">
        <f t="shared" si="61"/>
        <v/>
      </c>
      <c r="Z114" s="55" t="str">
        <f t="shared" si="61"/>
        <v/>
      </c>
      <c r="AA114" s="53" t="str">
        <f>IF(AA113&lt;ScoredBoats,AA113+1,"")</f>
        <v/>
      </c>
      <c r="AB114" s="52" t="str">
        <f t="shared" si="35"/>
        <v/>
      </c>
      <c r="AC114" s="191"/>
      <c r="AD114" s="13"/>
    </row>
    <row r="115" spans="1:30">
      <c r="A115" s="53" t="str">
        <f t="shared" si="36"/>
        <v/>
      </c>
      <c r="B115" s="52" t="str">
        <f t="shared" ref="B115:Z115" si="62">IF($AE83&gt;0,INDEX(B$59:B$84,$AE83),"")</f>
        <v/>
      </c>
      <c r="C115" s="52" t="str">
        <f t="shared" si="62"/>
        <v/>
      </c>
      <c r="D115" s="214" t="str">
        <f t="shared" si="62"/>
        <v/>
      </c>
      <c r="E115" s="214" t="str">
        <f t="shared" si="62"/>
        <v/>
      </c>
      <c r="F115" s="214" t="str">
        <f t="shared" si="38"/>
        <v/>
      </c>
      <c r="G115" s="54" t="str">
        <f t="shared" si="62"/>
        <v/>
      </c>
      <c r="H115" s="54" t="str">
        <f t="shared" si="62"/>
        <v/>
      </c>
      <c r="I115" s="54" t="str">
        <f t="shared" si="62"/>
        <v/>
      </c>
      <c r="J115" s="54" t="str">
        <f t="shared" si="62"/>
        <v/>
      </c>
      <c r="K115" s="54" t="str">
        <f t="shared" si="62"/>
        <v/>
      </c>
      <c r="L115" s="54" t="str">
        <f t="shared" si="62"/>
        <v/>
      </c>
      <c r="M115" s="54" t="str">
        <f t="shared" si="62"/>
        <v/>
      </c>
      <c r="N115" s="54" t="str">
        <f t="shared" si="62"/>
        <v/>
      </c>
      <c r="O115" s="54" t="str">
        <f t="shared" si="62"/>
        <v/>
      </c>
      <c r="P115" s="54" t="str">
        <f t="shared" si="62"/>
        <v/>
      </c>
      <c r="Q115" s="54" t="str">
        <f t="shared" si="62"/>
        <v/>
      </c>
      <c r="R115" s="54" t="str">
        <f t="shared" si="62"/>
        <v/>
      </c>
      <c r="S115" s="54" t="str">
        <f t="shared" si="62"/>
        <v/>
      </c>
      <c r="T115" s="54" t="str">
        <f t="shared" si="62"/>
        <v/>
      </c>
      <c r="U115" s="54" t="str">
        <f t="shared" si="62"/>
        <v/>
      </c>
      <c r="V115" s="54" t="str">
        <f t="shared" si="62"/>
        <v/>
      </c>
      <c r="W115" s="54" t="str">
        <f t="shared" si="62"/>
        <v/>
      </c>
      <c r="X115" s="54" t="str">
        <f t="shared" si="62"/>
        <v/>
      </c>
      <c r="Y115" s="54" t="str">
        <f t="shared" si="62"/>
        <v/>
      </c>
      <c r="Z115" s="55" t="str">
        <f t="shared" si="62"/>
        <v/>
      </c>
      <c r="AA115" s="53" t="str">
        <f>IF(AA114&lt;ScoredBoats,AA114+1,"")</f>
        <v/>
      </c>
      <c r="AB115" s="52" t="str">
        <f t="shared" si="35"/>
        <v/>
      </c>
      <c r="AC115" s="191"/>
      <c r="AD115" s="13"/>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4109" r:id="rId4" name="TextBox1">
          <controlPr defaultSize="0" autoLine="0" autoPict="0" r:id="rId5">
            <anchor moveWithCells="1">
              <from>
                <xdr:col>21</xdr:col>
                <xdr:colOff>155275</xdr:colOff>
                <xdr:row>0</xdr:row>
                <xdr:rowOff>0</xdr:rowOff>
              </from>
              <to>
                <xdr:col>28</xdr:col>
                <xdr:colOff>465826</xdr:colOff>
                <xdr:row>0</xdr:row>
                <xdr:rowOff>0</xdr:rowOff>
              </to>
            </anchor>
          </controlPr>
        </control>
      </mc:Choice>
      <mc:Fallback>
        <control shapeId="4109" r:id="rId4" name="Text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31"/>
  <sheetViews>
    <sheetView workbookViewId="0"/>
    <sheetView workbookViewId="1"/>
  </sheetViews>
  <sheetFormatPr defaultRowHeight="12.9"/>
  <cols>
    <col min="1" max="1" width="14.625" customWidth="1"/>
    <col min="17" max="18" width="9.25" bestFit="1" customWidth="1"/>
  </cols>
  <sheetData>
    <row r="1" spans="1:23">
      <c r="A1" s="221" t="s">
        <v>33</v>
      </c>
    </row>
    <row r="2" spans="1:23">
      <c r="A2" s="221" t="s">
        <v>34</v>
      </c>
    </row>
    <row r="4" spans="1:23">
      <c r="B4" s="9"/>
      <c r="C4" s="9"/>
      <c r="D4" s="9"/>
      <c r="E4" s="9"/>
      <c r="F4" s="9"/>
      <c r="G4" s="9"/>
      <c r="H4" s="9"/>
      <c r="I4" s="9"/>
      <c r="J4" s="9"/>
      <c r="K4" s="9"/>
      <c r="L4" s="9"/>
      <c r="M4" s="9"/>
      <c r="N4" s="9"/>
      <c r="O4" s="9"/>
      <c r="P4" s="9"/>
      <c r="Q4" s="9"/>
      <c r="R4" s="9"/>
      <c r="S4" s="9"/>
    </row>
    <row r="5" spans="1:23">
      <c r="B5" s="9">
        <v>41781</v>
      </c>
      <c r="C5" s="9">
        <f>B5</f>
        <v>41781</v>
      </c>
      <c r="D5" s="9">
        <f>C5</f>
        <v>41781</v>
      </c>
      <c r="E5" s="9">
        <f>D5+7</f>
        <v>41788</v>
      </c>
      <c r="F5" s="9">
        <f>E5</f>
        <v>41788</v>
      </c>
      <c r="G5" s="9">
        <f>F5</f>
        <v>41788</v>
      </c>
      <c r="H5" s="9">
        <f>E5+7</f>
        <v>41795</v>
      </c>
      <c r="I5" s="9">
        <f>H5</f>
        <v>41795</v>
      </c>
      <c r="J5" s="9">
        <f>I5</f>
        <v>41795</v>
      </c>
      <c r="K5" s="9">
        <f>H5+7</f>
        <v>41802</v>
      </c>
      <c r="L5" s="9">
        <f>K5</f>
        <v>41802</v>
      </c>
      <c r="M5" s="9">
        <f>L5</f>
        <v>41802</v>
      </c>
      <c r="N5" s="9">
        <f>M5+7</f>
        <v>41809</v>
      </c>
      <c r="O5" s="9">
        <f>N5</f>
        <v>41809</v>
      </c>
      <c r="P5" s="9">
        <f>O5</f>
        <v>41809</v>
      </c>
      <c r="Q5" s="9">
        <f t="shared" ref="Q5" si="0">P5+7</f>
        <v>41816</v>
      </c>
      <c r="R5" s="9">
        <f t="shared" ref="R5:S5" si="1">Q5</f>
        <v>41816</v>
      </c>
      <c r="S5" s="9">
        <f t="shared" si="1"/>
        <v>41816</v>
      </c>
      <c r="T5" s="9"/>
      <c r="U5" s="9"/>
      <c r="V5" s="9"/>
      <c r="W5" s="9"/>
    </row>
    <row r="6" spans="1:23" s="195" customFormat="1">
      <c r="A6" s="204" t="s">
        <v>214</v>
      </c>
      <c r="B6" s="205">
        <f>COUNT(B7:B24)</f>
        <v>4</v>
      </c>
      <c r="C6" s="205">
        <f t="shared" ref="C6:S6" si="2">COUNT(C7:C24)</f>
        <v>0</v>
      </c>
      <c r="D6" s="205">
        <f t="shared" si="2"/>
        <v>0</v>
      </c>
      <c r="E6" s="205">
        <f>COUNT(E7:E24)</f>
        <v>6</v>
      </c>
      <c r="F6" s="205">
        <f>COUNT(F7:F24)</f>
        <v>0</v>
      </c>
      <c r="G6" s="205">
        <f t="shared" si="2"/>
        <v>0</v>
      </c>
      <c r="H6" s="205">
        <f t="shared" ref="H6:M6" si="3">COUNT(H7:H24)</f>
        <v>0</v>
      </c>
      <c r="I6" s="205">
        <f t="shared" si="3"/>
        <v>0</v>
      </c>
      <c r="J6" s="205">
        <f t="shared" si="3"/>
        <v>0</v>
      </c>
      <c r="K6" s="205">
        <f t="shared" si="3"/>
        <v>6</v>
      </c>
      <c r="L6" s="205">
        <f t="shared" si="3"/>
        <v>5</v>
      </c>
      <c r="M6" s="205">
        <f t="shared" si="3"/>
        <v>5</v>
      </c>
      <c r="N6" s="205">
        <f t="shared" si="2"/>
        <v>0</v>
      </c>
      <c r="O6" s="205">
        <f t="shared" si="2"/>
        <v>0</v>
      </c>
      <c r="P6" s="205">
        <f t="shared" si="2"/>
        <v>0</v>
      </c>
      <c r="Q6" s="205">
        <f t="shared" si="2"/>
        <v>0</v>
      </c>
      <c r="R6" s="205">
        <f t="shared" si="2"/>
        <v>0</v>
      </c>
      <c r="S6" s="205">
        <f t="shared" si="2"/>
        <v>0</v>
      </c>
      <c r="U6" s="9"/>
      <c r="V6" s="9"/>
      <c r="W6" s="9"/>
    </row>
    <row r="7" spans="1:23" s="11" customFormat="1">
      <c r="A7" s="11">
        <v>1</v>
      </c>
      <c r="B7" s="11">
        <v>1153</v>
      </c>
      <c r="E7" s="11">
        <v>1151</v>
      </c>
      <c r="K7" s="11">
        <v>1151</v>
      </c>
      <c r="L7" s="11">
        <v>1151</v>
      </c>
      <c r="M7" s="11">
        <v>1151</v>
      </c>
    </row>
    <row r="8" spans="1:23" s="8" customFormat="1">
      <c r="A8" s="8">
        <f>A7+1</f>
        <v>2</v>
      </c>
      <c r="B8" s="8">
        <v>667</v>
      </c>
      <c r="E8" s="8">
        <v>485</v>
      </c>
      <c r="K8" s="8">
        <v>1153</v>
      </c>
      <c r="L8" s="8">
        <v>588</v>
      </c>
      <c r="M8" s="8">
        <v>1153</v>
      </c>
    </row>
    <row r="9" spans="1:23" s="11" customFormat="1">
      <c r="A9" s="11">
        <f t="shared" ref="A9:A24" si="4">A8+1</f>
        <v>3</v>
      </c>
      <c r="B9" s="11">
        <v>484</v>
      </c>
      <c r="E9" s="11">
        <v>667</v>
      </c>
      <c r="H9" s="212"/>
      <c r="K9" s="11">
        <v>485</v>
      </c>
      <c r="L9" s="11">
        <v>1153</v>
      </c>
      <c r="M9" s="11">
        <v>588</v>
      </c>
    </row>
    <row r="10" spans="1:23" s="8" customFormat="1">
      <c r="A10" s="8">
        <f t="shared" si="4"/>
        <v>4</v>
      </c>
      <c r="B10" s="8">
        <v>485</v>
      </c>
      <c r="E10" s="8">
        <v>484</v>
      </c>
      <c r="K10" s="8">
        <v>667</v>
      </c>
      <c r="L10" s="8">
        <v>485</v>
      </c>
      <c r="M10" s="8">
        <v>485</v>
      </c>
    </row>
    <row r="11" spans="1:23" s="11" customFormat="1">
      <c r="A11" s="11">
        <f t="shared" si="4"/>
        <v>5</v>
      </c>
      <c r="E11" s="11">
        <v>1153</v>
      </c>
      <c r="H11" s="212"/>
      <c r="K11" s="11">
        <v>588</v>
      </c>
      <c r="L11" s="11">
        <v>667</v>
      </c>
      <c r="M11" s="11">
        <v>667</v>
      </c>
    </row>
    <row r="12" spans="1:23" s="8" customFormat="1">
      <c r="A12" s="8">
        <f t="shared" si="4"/>
        <v>6</v>
      </c>
      <c r="E12" s="8">
        <v>591</v>
      </c>
      <c r="K12" s="8">
        <v>484</v>
      </c>
    </row>
    <row r="13" spans="1:23" s="11" customFormat="1">
      <c r="A13" s="11">
        <f t="shared" si="4"/>
        <v>7</v>
      </c>
      <c r="H13" s="212"/>
    </row>
    <row r="14" spans="1:23" s="8" customFormat="1">
      <c r="A14" s="8">
        <f t="shared" si="4"/>
        <v>8</v>
      </c>
    </row>
    <row r="15" spans="1:23" s="11" customFormat="1">
      <c r="A15" s="11">
        <f t="shared" si="4"/>
        <v>9</v>
      </c>
    </row>
    <row r="16" spans="1:23" s="8" customFormat="1">
      <c r="A16" s="8">
        <f t="shared" si="4"/>
        <v>10</v>
      </c>
    </row>
    <row r="17" spans="1:19" s="11" customFormat="1">
      <c r="A17" s="11">
        <f t="shared" si="4"/>
        <v>11</v>
      </c>
    </row>
    <row r="18" spans="1:19" s="8" customFormat="1">
      <c r="A18" s="8">
        <f t="shared" si="4"/>
        <v>12</v>
      </c>
    </row>
    <row r="19" spans="1:19" s="11" customFormat="1">
      <c r="A19" s="11">
        <f t="shared" si="4"/>
        <v>13</v>
      </c>
      <c r="G19"/>
    </row>
    <row r="20" spans="1:19" s="8" customFormat="1">
      <c r="A20" s="8">
        <f t="shared" si="4"/>
        <v>14</v>
      </c>
      <c r="B20" s="197"/>
    </row>
    <row r="21" spans="1:19" s="11" customFormat="1">
      <c r="A21" s="11">
        <f t="shared" si="4"/>
        <v>15</v>
      </c>
      <c r="H21" s="12"/>
    </row>
    <row r="22" spans="1:19" s="8" customFormat="1">
      <c r="A22" s="8">
        <f t="shared" si="4"/>
        <v>16</v>
      </c>
      <c r="B22" s="197"/>
    </row>
    <row r="23" spans="1:19">
      <c r="A23">
        <f t="shared" si="4"/>
        <v>17</v>
      </c>
    </row>
    <row r="24" spans="1:19" s="8" customFormat="1">
      <c r="A24" s="8">
        <f t="shared" si="4"/>
        <v>18</v>
      </c>
    </row>
    <row r="27" spans="1:19">
      <c r="A27" s="189" t="s">
        <v>217</v>
      </c>
      <c r="B27" s="189">
        <f>SUM(B7:B26)</f>
        <v>2789</v>
      </c>
      <c r="C27" s="189">
        <f t="shared" ref="C27:S27" si="5">SUM(C7:C26)</f>
        <v>0</v>
      </c>
      <c r="D27" s="189">
        <f t="shared" si="5"/>
        <v>0</v>
      </c>
      <c r="E27" s="189">
        <f t="shared" si="5"/>
        <v>4531</v>
      </c>
      <c r="F27" s="189">
        <f t="shared" si="5"/>
        <v>0</v>
      </c>
      <c r="G27" s="189">
        <f t="shared" si="5"/>
        <v>0</v>
      </c>
      <c r="H27" s="189">
        <f>SUM(H7:H26)</f>
        <v>0</v>
      </c>
      <c r="I27" s="189">
        <f>SUM(I7:I26)</f>
        <v>0</v>
      </c>
      <c r="J27" s="189">
        <f t="shared" si="5"/>
        <v>0</v>
      </c>
      <c r="K27" s="189">
        <f>SUM(K7:K26)</f>
        <v>4528</v>
      </c>
      <c r="L27" s="189">
        <f>SUM(L7:L26)</f>
        <v>4044</v>
      </c>
      <c r="M27" s="189">
        <f>SUM(M7:M26)</f>
        <v>4044</v>
      </c>
      <c r="N27" s="189">
        <f t="shared" si="5"/>
        <v>0</v>
      </c>
      <c r="O27" s="189">
        <f t="shared" si="5"/>
        <v>0</v>
      </c>
      <c r="P27" s="189">
        <f t="shared" si="5"/>
        <v>0</v>
      </c>
      <c r="Q27" s="189">
        <f t="shared" si="5"/>
        <v>0</v>
      </c>
      <c r="R27" s="189">
        <f t="shared" si="5"/>
        <v>0</v>
      </c>
      <c r="S27" s="189">
        <f t="shared" si="5"/>
        <v>0</v>
      </c>
    </row>
    <row r="28" spans="1:19" ht="51.65">
      <c r="A28" s="189" t="s">
        <v>218</v>
      </c>
      <c r="B28" s="189"/>
      <c r="C28" s="189"/>
      <c r="D28" s="189"/>
      <c r="E28" s="189"/>
      <c r="F28" s="189"/>
      <c r="G28" s="189"/>
      <c r="H28" s="189"/>
      <c r="K28" s="223"/>
      <c r="L28" t="s">
        <v>230</v>
      </c>
      <c r="M28" t="s">
        <v>230</v>
      </c>
    </row>
    <row r="29" spans="1:19">
      <c r="A29" s="189"/>
      <c r="B29" s="189"/>
      <c r="C29" s="189"/>
      <c r="D29" s="189"/>
      <c r="G29" s="189"/>
      <c r="J29" s="224"/>
    </row>
    <row r="30" spans="1:19">
      <c r="A30" s="189"/>
      <c r="B30" s="189"/>
      <c r="D30" s="189"/>
      <c r="E30" s="189"/>
      <c r="F30" s="189"/>
      <c r="G30" s="189"/>
      <c r="H30" s="222"/>
    </row>
    <row r="31" spans="1:19">
      <c r="A31" s="189"/>
      <c r="B31" s="189"/>
      <c r="D31" s="189"/>
      <c r="E31" s="189"/>
      <c r="F31" s="189"/>
      <c r="G31" s="189"/>
      <c r="H31" s="189"/>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2"/>
  <sheetViews>
    <sheetView topLeftCell="D1" workbookViewId="0">
      <selection activeCell="Q7" sqref="Q7:R15"/>
    </sheetView>
    <sheetView workbookViewId="1"/>
  </sheetViews>
  <sheetFormatPr defaultRowHeight="12.9"/>
  <cols>
    <col min="1" max="1" width="9" customWidth="1"/>
  </cols>
  <sheetData>
    <row r="1" spans="1:20">
      <c r="A1" t="s">
        <v>33</v>
      </c>
    </row>
    <row r="2" spans="1:20">
      <c r="A2" t="s">
        <v>34</v>
      </c>
    </row>
    <row r="4" spans="1:20">
      <c r="B4" s="9"/>
      <c r="C4" s="9"/>
      <c r="D4" s="9"/>
      <c r="E4" s="9"/>
      <c r="F4" s="9"/>
      <c r="G4" s="9"/>
      <c r="H4" s="9"/>
      <c r="I4" s="9"/>
      <c r="J4" s="9"/>
      <c r="K4" s="9"/>
      <c r="L4" s="9"/>
      <c r="M4" s="9"/>
      <c r="N4" s="9"/>
      <c r="O4" s="9"/>
      <c r="P4" s="9"/>
      <c r="Q4" s="9"/>
      <c r="R4" s="9"/>
      <c r="S4" s="9"/>
    </row>
    <row r="5" spans="1:20">
      <c r="B5" s="9">
        <v>41809</v>
      </c>
      <c r="C5" s="9">
        <f>B5</f>
        <v>41809</v>
      </c>
      <c r="D5" s="9">
        <f>C5</f>
        <v>41809</v>
      </c>
      <c r="E5" s="9">
        <f>D5+7</f>
        <v>41816</v>
      </c>
      <c r="F5" s="9">
        <f>E5</f>
        <v>41816</v>
      </c>
      <c r="G5" s="9">
        <f>F5</f>
        <v>41816</v>
      </c>
      <c r="H5" s="9">
        <v>41830</v>
      </c>
      <c r="I5" s="9">
        <f>H5</f>
        <v>41830</v>
      </c>
      <c r="J5" s="9">
        <f>I5</f>
        <v>41830</v>
      </c>
      <c r="K5" s="9">
        <f>J5+7</f>
        <v>41837</v>
      </c>
      <c r="L5" s="9">
        <f>K5</f>
        <v>41837</v>
      </c>
      <c r="M5" s="9">
        <f>L5</f>
        <v>41837</v>
      </c>
      <c r="N5" s="9">
        <f>M5+7</f>
        <v>41844</v>
      </c>
      <c r="O5" s="9">
        <f>N5</f>
        <v>41844</v>
      </c>
      <c r="P5" s="9">
        <f>O5</f>
        <v>41844</v>
      </c>
      <c r="Q5" s="9">
        <f>P5+7</f>
        <v>41851</v>
      </c>
      <c r="R5" s="9">
        <f>Q5</f>
        <v>41851</v>
      </c>
      <c r="S5" s="9">
        <f>R5</f>
        <v>41851</v>
      </c>
      <c r="T5" s="9"/>
    </row>
    <row r="6" spans="1:20" s="203" customFormat="1">
      <c r="B6" s="205">
        <f>COUNT(B7:B24)</f>
        <v>5</v>
      </c>
      <c r="C6" s="205">
        <f>COUNT(C7:C24)</f>
        <v>6</v>
      </c>
      <c r="D6" s="205">
        <f>COUNT(D7:D24)</f>
        <v>6</v>
      </c>
      <c r="E6" s="205">
        <f t="shared" ref="E6:S6" si="0">COUNT(E7:E24)</f>
        <v>7</v>
      </c>
      <c r="F6" s="205">
        <f t="shared" si="0"/>
        <v>0</v>
      </c>
      <c r="G6" s="205">
        <f t="shared" si="0"/>
        <v>0</v>
      </c>
      <c r="H6" s="205">
        <f t="shared" si="0"/>
        <v>8</v>
      </c>
      <c r="I6" s="205">
        <f t="shared" si="0"/>
        <v>8</v>
      </c>
      <c r="J6" s="205">
        <f t="shared" si="0"/>
        <v>0</v>
      </c>
      <c r="K6" s="205">
        <f>COUNT(K7:K24)</f>
        <v>5</v>
      </c>
      <c r="L6" s="205">
        <f t="shared" si="0"/>
        <v>7</v>
      </c>
      <c r="M6" s="205">
        <f t="shared" si="0"/>
        <v>7</v>
      </c>
      <c r="N6" s="205">
        <f t="shared" si="0"/>
        <v>10</v>
      </c>
      <c r="O6" s="205">
        <f t="shared" si="0"/>
        <v>9</v>
      </c>
      <c r="P6" s="205">
        <f t="shared" si="0"/>
        <v>9</v>
      </c>
      <c r="Q6" s="205">
        <f t="shared" si="0"/>
        <v>9</v>
      </c>
      <c r="R6" s="205">
        <f t="shared" si="0"/>
        <v>9</v>
      </c>
      <c r="S6" s="205">
        <f t="shared" si="0"/>
        <v>0</v>
      </c>
      <c r="T6" s="9"/>
    </row>
    <row r="7" spans="1:20" s="11" customFormat="1">
      <c r="A7" s="11">
        <v>1</v>
      </c>
      <c r="B7" s="11">
        <v>485</v>
      </c>
      <c r="C7" s="11">
        <v>1153</v>
      </c>
      <c r="D7" s="11">
        <v>1153</v>
      </c>
      <c r="E7" s="11">
        <v>1153</v>
      </c>
      <c r="H7" s="11">
        <v>485</v>
      </c>
      <c r="I7" s="11">
        <v>1153</v>
      </c>
      <c r="K7" s="11">
        <v>485</v>
      </c>
      <c r="L7" s="11">
        <v>667</v>
      </c>
      <c r="M7" s="11">
        <v>588</v>
      </c>
      <c r="N7" s="215">
        <v>1153</v>
      </c>
      <c r="O7" s="215">
        <v>588</v>
      </c>
      <c r="P7" s="215">
        <v>588</v>
      </c>
      <c r="Q7" s="235">
        <v>485</v>
      </c>
      <c r="R7" s="235">
        <v>485</v>
      </c>
      <c r="S7" s="235"/>
    </row>
    <row r="8" spans="1:20" s="8" customFormat="1">
      <c r="A8" s="8">
        <f t="shared" ref="A8:A24" si="1">A7+1</f>
        <v>2</v>
      </c>
      <c r="B8" s="8">
        <v>588</v>
      </c>
      <c r="C8" s="8">
        <v>1151</v>
      </c>
      <c r="D8" s="8">
        <v>485</v>
      </c>
      <c r="E8" s="8">
        <v>667</v>
      </c>
      <c r="H8" s="8">
        <v>667</v>
      </c>
      <c r="I8" s="8">
        <v>667</v>
      </c>
      <c r="K8" s="8">
        <v>584</v>
      </c>
      <c r="L8" s="8">
        <v>588</v>
      </c>
      <c r="M8" s="8">
        <v>591</v>
      </c>
      <c r="N8" s="8">
        <v>1151</v>
      </c>
      <c r="O8" s="8">
        <v>1151</v>
      </c>
      <c r="P8" s="8">
        <v>584</v>
      </c>
      <c r="Q8" s="8">
        <v>1153</v>
      </c>
      <c r="R8" s="8">
        <v>667</v>
      </c>
    </row>
    <row r="9" spans="1:20" s="11" customFormat="1">
      <c r="A9" s="11">
        <f t="shared" si="1"/>
        <v>3</v>
      </c>
      <c r="B9" s="11">
        <v>1153</v>
      </c>
      <c r="C9" s="11">
        <v>485</v>
      </c>
      <c r="D9" s="11">
        <v>667</v>
      </c>
      <c r="E9" s="11">
        <v>584</v>
      </c>
      <c r="H9" s="11">
        <v>584</v>
      </c>
      <c r="I9" s="11">
        <v>584</v>
      </c>
      <c r="K9" s="11">
        <v>588</v>
      </c>
      <c r="L9" s="11">
        <v>591</v>
      </c>
      <c r="M9" s="11">
        <v>584</v>
      </c>
      <c r="N9" s="11">
        <v>485</v>
      </c>
      <c r="O9" s="11">
        <v>1153</v>
      </c>
      <c r="P9" s="11">
        <v>667</v>
      </c>
      <c r="Q9" s="11">
        <v>584</v>
      </c>
      <c r="R9" s="11">
        <v>584</v>
      </c>
    </row>
    <row r="10" spans="1:20" s="8" customFormat="1">
      <c r="A10" s="8">
        <f t="shared" si="1"/>
        <v>4</v>
      </c>
      <c r="B10" s="8">
        <v>1151</v>
      </c>
      <c r="C10" s="8">
        <v>588</v>
      </c>
      <c r="D10" s="8">
        <v>1151</v>
      </c>
      <c r="E10" s="8">
        <v>485</v>
      </c>
      <c r="H10" s="8">
        <v>484</v>
      </c>
      <c r="I10" s="8">
        <v>484</v>
      </c>
      <c r="K10" s="8">
        <v>591</v>
      </c>
      <c r="L10" s="8">
        <v>584</v>
      </c>
      <c r="M10" s="8">
        <v>485</v>
      </c>
      <c r="N10" s="8">
        <v>584</v>
      </c>
      <c r="O10" s="8">
        <v>584</v>
      </c>
      <c r="P10" s="8">
        <v>1153</v>
      </c>
      <c r="Q10" s="8">
        <v>667</v>
      </c>
      <c r="R10" s="8">
        <v>484</v>
      </c>
    </row>
    <row r="11" spans="1:20" s="11" customFormat="1">
      <c r="A11" s="11">
        <f t="shared" si="1"/>
        <v>5</v>
      </c>
      <c r="B11" s="11">
        <v>591</v>
      </c>
      <c r="C11" s="11">
        <v>667</v>
      </c>
      <c r="D11" s="11">
        <v>588</v>
      </c>
      <c r="E11" s="11">
        <v>1151</v>
      </c>
      <c r="H11" s="11">
        <v>1153</v>
      </c>
      <c r="I11" s="11">
        <v>591</v>
      </c>
      <c r="K11" s="11">
        <v>667</v>
      </c>
      <c r="L11" s="11">
        <v>485</v>
      </c>
      <c r="M11" s="11">
        <v>667</v>
      </c>
      <c r="N11" s="11">
        <v>588</v>
      </c>
      <c r="O11" s="11">
        <v>485</v>
      </c>
      <c r="P11" s="11">
        <v>1151</v>
      </c>
      <c r="Q11" s="11">
        <v>1151</v>
      </c>
      <c r="R11" s="11">
        <v>1153</v>
      </c>
    </row>
    <row r="12" spans="1:20" s="8" customFormat="1">
      <c r="A12" s="8">
        <f t="shared" si="1"/>
        <v>6</v>
      </c>
      <c r="B12" s="8" t="s">
        <v>231</v>
      </c>
      <c r="C12" s="8">
        <v>591</v>
      </c>
      <c r="D12" s="8">
        <v>591</v>
      </c>
      <c r="E12" s="8">
        <v>591</v>
      </c>
      <c r="H12" s="8">
        <v>591</v>
      </c>
      <c r="I12" s="8">
        <v>485</v>
      </c>
      <c r="L12" s="8">
        <v>484</v>
      </c>
      <c r="M12" s="8">
        <v>484</v>
      </c>
      <c r="N12" s="8">
        <v>667</v>
      </c>
      <c r="O12" s="8">
        <v>667</v>
      </c>
      <c r="P12" s="8">
        <v>485</v>
      </c>
      <c r="Q12" s="8">
        <v>175</v>
      </c>
      <c r="R12" s="8">
        <v>1151</v>
      </c>
    </row>
    <row r="13" spans="1:20" s="11" customFormat="1">
      <c r="A13" s="11">
        <f t="shared" si="1"/>
        <v>7</v>
      </c>
      <c r="E13" s="11">
        <v>175</v>
      </c>
      <c r="H13" s="11">
        <v>588</v>
      </c>
      <c r="I13" s="11">
        <v>175</v>
      </c>
      <c r="L13" s="11">
        <v>175</v>
      </c>
      <c r="M13" s="11">
        <v>175</v>
      </c>
      <c r="N13" s="11">
        <v>591</v>
      </c>
      <c r="O13" s="11">
        <v>175</v>
      </c>
      <c r="P13" s="11">
        <v>175</v>
      </c>
      <c r="Q13" s="11">
        <v>591</v>
      </c>
      <c r="R13" s="11">
        <v>591</v>
      </c>
    </row>
    <row r="14" spans="1:20" s="8" customFormat="1">
      <c r="A14" s="8">
        <f t="shared" si="1"/>
        <v>8</v>
      </c>
      <c r="H14" s="8">
        <v>175</v>
      </c>
      <c r="I14" s="8">
        <v>588</v>
      </c>
      <c r="N14" s="8">
        <v>484</v>
      </c>
      <c r="O14" s="8">
        <v>591</v>
      </c>
      <c r="P14" s="8">
        <v>249</v>
      </c>
      <c r="Q14" s="8">
        <v>484</v>
      </c>
      <c r="R14" s="8">
        <v>175</v>
      </c>
    </row>
    <row r="15" spans="1:20" s="11" customFormat="1">
      <c r="A15" s="11">
        <f t="shared" si="1"/>
        <v>9</v>
      </c>
      <c r="N15" s="215">
        <v>175</v>
      </c>
      <c r="O15" s="215">
        <v>249</v>
      </c>
      <c r="P15" s="215">
        <v>591</v>
      </c>
      <c r="Q15" s="11">
        <v>588</v>
      </c>
      <c r="R15" s="11">
        <v>588</v>
      </c>
    </row>
    <row r="16" spans="1:20" s="8" customFormat="1">
      <c r="A16" s="8">
        <f t="shared" si="1"/>
        <v>10</v>
      </c>
      <c r="N16" s="8">
        <v>249</v>
      </c>
    </row>
    <row r="17" spans="1:19" s="11" customFormat="1">
      <c r="A17" s="11">
        <f t="shared" si="1"/>
        <v>11</v>
      </c>
    </row>
    <row r="18" spans="1:19" s="8" customFormat="1">
      <c r="A18" s="8">
        <f t="shared" si="1"/>
        <v>12</v>
      </c>
    </row>
    <row r="19" spans="1:19" s="11" customFormat="1">
      <c r="A19" s="11">
        <f t="shared" si="1"/>
        <v>13</v>
      </c>
    </row>
    <row r="20" spans="1:19" s="8" customFormat="1">
      <c r="A20" s="8">
        <f t="shared" si="1"/>
        <v>14</v>
      </c>
    </row>
    <row r="21" spans="1:19" s="11" customFormat="1">
      <c r="A21" s="11">
        <f t="shared" si="1"/>
        <v>15</v>
      </c>
    </row>
    <row r="22" spans="1:19" s="8" customFormat="1">
      <c r="A22" s="8">
        <f t="shared" si="1"/>
        <v>16</v>
      </c>
    </row>
    <row r="23" spans="1:19">
      <c r="A23">
        <f t="shared" si="1"/>
        <v>17</v>
      </c>
      <c r="M23" s="11"/>
      <c r="Q23" s="11"/>
    </row>
    <row r="24" spans="1:19" s="8" customFormat="1">
      <c r="A24" s="8">
        <f t="shared" si="1"/>
        <v>18</v>
      </c>
    </row>
    <row r="25" spans="1:19">
      <c r="B25" s="225"/>
      <c r="E25" s="242" t="s">
        <v>232</v>
      </c>
      <c r="K25" s="243" t="s">
        <v>236</v>
      </c>
      <c r="R25" s="210"/>
      <c r="S25" s="210"/>
    </row>
    <row r="26" spans="1:19">
      <c r="B26" s="242"/>
      <c r="E26" s="233"/>
      <c r="K26" s="243">
        <f>SUM(K7:K24)</f>
        <v>2915</v>
      </c>
      <c r="L26" s="243">
        <f>SUM(L7:L24)</f>
        <v>3574</v>
      </c>
      <c r="M26" s="243">
        <f>SUM(M7:M24)</f>
        <v>3574</v>
      </c>
    </row>
    <row r="27" spans="1:19">
      <c r="E27" s="233"/>
    </row>
    <row r="42" spans="5:5">
      <c r="E42" s="242"/>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2"/>
  <sheetViews>
    <sheetView tabSelected="1" workbookViewId="0">
      <selection activeCell="N15" sqref="N15"/>
    </sheetView>
    <sheetView workbookViewId="1">
      <selection activeCell="L11" sqref="L11"/>
    </sheetView>
  </sheetViews>
  <sheetFormatPr defaultRowHeight="12.9"/>
  <cols>
    <col min="2" max="2" width="12.125" bestFit="1" customWidth="1"/>
    <col min="9" max="9" width="11.625" customWidth="1"/>
  </cols>
  <sheetData>
    <row r="1" spans="1:19">
      <c r="A1" t="s">
        <v>33</v>
      </c>
    </row>
    <row r="2" spans="1:19">
      <c r="A2" t="s">
        <v>34</v>
      </c>
    </row>
    <row r="4" spans="1:19">
      <c r="B4" s="9"/>
      <c r="C4" s="9"/>
      <c r="D4" s="9"/>
      <c r="E4" s="9"/>
      <c r="F4" s="9"/>
      <c r="G4" s="9"/>
      <c r="H4" s="9"/>
      <c r="I4" s="9"/>
      <c r="J4" s="9"/>
      <c r="K4" s="9"/>
      <c r="L4" s="9"/>
      <c r="M4" s="9"/>
      <c r="N4" s="9"/>
      <c r="O4" s="9"/>
      <c r="P4" s="9"/>
      <c r="Q4" s="9"/>
      <c r="R4" s="9"/>
      <c r="S4" s="9"/>
    </row>
    <row r="5" spans="1:19">
      <c r="B5" s="9">
        <v>41858</v>
      </c>
      <c r="C5" s="9">
        <f>B5</f>
        <v>41858</v>
      </c>
      <c r="D5" s="9">
        <f>C5</f>
        <v>41858</v>
      </c>
      <c r="E5" s="9">
        <f>D5+7</f>
        <v>41865</v>
      </c>
      <c r="F5" s="9">
        <f>E5</f>
        <v>41865</v>
      </c>
      <c r="G5" s="9">
        <f>F5</f>
        <v>41865</v>
      </c>
      <c r="H5" s="9">
        <f>G5+7</f>
        <v>41872</v>
      </c>
      <c r="I5" s="9">
        <f>H5</f>
        <v>41872</v>
      </c>
      <c r="J5" s="9">
        <f>I5</f>
        <v>41872</v>
      </c>
      <c r="K5" s="9">
        <f>J5+7</f>
        <v>41879</v>
      </c>
      <c r="L5" s="9">
        <f>K5</f>
        <v>41879</v>
      </c>
      <c r="M5" s="9">
        <f>L5</f>
        <v>41879</v>
      </c>
      <c r="N5" s="9">
        <f>M5+7</f>
        <v>41886</v>
      </c>
      <c r="O5" s="9">
        <f>N5</f>
        <v>41886</v>
      </c>
      <c r="P5" s="9">
        <f>O5</f>
        <v>41886</v>
      </c>
      <c r="Q5" s="9">
        <f>P5+7</f>
        <v>41893</v>
      </c>
      <c r="R5" s="9">
        <f>Q5</f>
        <v>41893</v>
      </c>
      <c r="S5" s="9">
        <f>R5</f>
        <v>41893</v>
      </c>
    </row>
    <row r="6" spans="1:19" s="218" customFormat="1">
      <c r="A6" s="218" t="s">
        <v>124</v>
      </c>
      <c r="B6" s="219">
        <f>SUM(B8:B25)</f>
        <v>5294</v>
      </c>
      <c r="C6" s="219">
        <f t="shared" ref="C6:P6" si="0">SUM(C8:C25)</f>
        <v>5294</v>
      </c>
      <c r="D6" s="219">
        <f t="shared" si="0"/>
        <v>0</v>
      </c>
      <c r="E6" s="219">
        <f>SUM(E8:E25)</f>
        <v>4635</v>
      </c>
      <c r="F6" s="219">
        <f>SUM(F8:F25)</f>
        <v>4635</v>
      </c>
      <c r="G6" s="219">
        <f t="shared" si="0"/>
        <v>4635</v>
      </c>
      <c r="H6" s="219">
        <f>SUM(H8:H25)</f>
        <v>4219</v>
      </c>
      <c r="I6" s="219">
        <f t="shared" si="0"/>
        <v>0</v>
      </c>
      <c r="J6" s="219">
        <f t="shared" si="0"/>
        <v>0</v>
      </c>
      <c r="K6" s="219">
        <f t="shared" si="0"/>
        <v>3456</v>
      </c>
      <c r="L6" s="219">
        <f t="shared" si="0"/>
        <v>3631</v>
      </c>
      <c r="M6" s="219">
        <f t="shared" si="0"/>
        <v>0</v>
      </c>
      <c r="N6" s="219">
        <f t="shared" si="0"/>
        <v>4635</v>
      </c>
      <c r="O6" s="219">
        <f t="shared" si="0"/>
        <v>4810</v>
      </c>
      <c r="P6" s="219">
        <f t="shared" si="0"/>
        <v>0</v>
      </c>
      <c r="Q6" s="9"/>
      <c r="R6" s="9"/>
      <c r="S6" s="9"/>
    </row>
    <row r="7" spans="1:19" s="209" customFormat="1">
      <c r="A7" s="218" t="s">
        <v>222</v>
      </c>
      <c r="B7" s="205">
        <f>COUNT(B8:B25)</f>
        <v>8</v>
      </c>
      <c r="C7" s="205">
        <f t="shared" ref="C7:S7" si="1">COUNT(C8:C25)</f>
        <v>8</v>
      </c>
      <c r="D7" s="205">
        <f t="shared" si="1"/>
        <v>0</v>
      </c>
      <c r="E7" s="205">
        <f>COUNT(E8:E25)</f>
        <v>6</v>
      </c>
      <c r="F7" s="205">
        <f>COUNT(F8:F25)</f>
        <v>6</v>
      </c>
      <c r="G7" s="205">
        <f t="shared" si="1"/>
        <v>6</v>
      </c>
      <c r="H7" s="205">
        <f>COUNT(H8:H25)</f>
        <v>6</v>
      </c>
      <c r="I7" s="205">
        <f t="shared" si="1"/>
        <v>0</v>
      </c>
      <c r="J7" s="205">
        <f t="shared" si="1"/>
        <v>0</v>
      </c>
      <c r="K7" s="205">
        <f t="shared" si="1"/>
        <v>4</v>
      </c>
      <c r="L7" s="205">
        <f t="shared" si="1"/>
        <v>5</v>
      </c>
      <c r="M7" s="205">
        <f t="shared" si="1"/>
        <v>0</v>
      </c>
      <c r="N7" s="205">
        <f t="shared" si="1"/>
        <v>6</v>
      </c>
      <c r="O7" s="205">
        <f t="shared" si="1"/>
        <v>7</v>
      </c>
      <c r="P7" s="205">
        <f t="shared" si="1"/>
        <v>0</v>
      </c>
      <c r="Q7" s="205">
        <f t="shared" si="1"/>
        <v>0</v>
      </c>
      <c r="R7" s="205">
        <f t="shared" si="1"/>
        <v>0</v>
      </c>
      <c r="S7" s="205">
        <f t="shared" si="1"/>
        <v>0</v>
      </c>
    </row>
    <row r="8" spans="1:19" s="86" customFormat="1">
      <c r="A8" s="86">
        <v>1</v>
      </c>
      <c r="B8" s="86">
        <v>1153</v>
      </c>
      <c r="C8" s="86">
        <v>1151</v>
      </c>
      <c r="E8" s="86">
        <v>1151</v>
      </c>
      <c r="F8" s="86">
        <v>667</v>
      </c>
      <c r="G8" s="86">
        <v>1151</v>
      </c>
      <c r="H8" s="86">
        <v>667</v>
      </c>
      <c r="K8" s="86">
        <v>1151</v>
      </c>
      <c r="L8" s="86">
        <v>1151</v>
      </c>
      <c r="N8" s="86">
        <v>667</v>
      </c>
      <c r="O8" s="86">
        <v>591</v>
      </c>
      <c r="Q8" s="51"/>
      <c r="R8" s="51"/>
    </row>
    <row r="9" spans="1:19" s="8" customFormat="1">
      <c r="A9" s="8">
        <f t="shared" ref="A9:A25" si="2">A8+1</f>
        <v>2</v>
      </c>
      <c r="B9" s="8">
        <v>485</v>
      </c>
      <c r="C9" s="8">
        <v>588</v>
      </c>
      <c r="E9" s="8">
        <v>1153</v>
      </c>
      <c r="F9" s="8">
        <v>588</v>
      </c>
      <c r="G9" s="8">
        <v>1153</v>
      </c>
      <c r="H9" s="8">
        <v>485</v>
      </c>
      <c r="K9" s="8">
        <v>1153</v>
      </c>
      <c r="L9" s="8">
        <v>1153</v>
      </c>
      <c r="N9" s="8">
        <v>1153</v>
      </c>
      <c r="O9" s="8">
        <v>1151</v>
      </c>
      <c r="Q9" s="220"/>
      <c r="R9" s="220"/>
    </row>
    <row r="10" spans="1:19" s="86" customFormat="1">
      <c r="A10" s="86">
        <f t="shared" si="2"/>
        <v>3</v>
      </c>
      <c r="B10" s="86">
        <v>667</v>
      </c>
      <c r="C10" s="86">
        <v>591</v>
      </c>
      <c r="E10" s="86">
        <v>667</v>
      </c>
      <c r="F10" s="86">
        <v>485</v>
      </c>
      <c r="G10" s="86">
        <v>485</v>
      </c>
      <c r="H10" s="86">
        <v>588</v>
      </c>
      <c r="K10" s="86">
        <v>485</v>
      </c>
      <c r="L10" s="86">
        <v>485</v>
      </c>
      <c r="N10" s="86">
        <v>591</v>
      </c>
      <c r="O10" s="86">
        <v>485</v>
      </c>
      <c r="Q10" s="51"/>
      <c r="R10" s="51"/>
    </row>
    <row r="11" spans="1:19" s="8" customFormat="1">
      <c r="A11" s="8">
        <f t="shared" si="2"/>
        <v>4</v>
      </c>
      <c r="B11" s="8">
        <v>1151</v>
      </c>
      <c r="C11" s="8">
        <v>667</v>
      </c>
      <c r="E11" s="8">
        <v>485</v>
      </c>
      <c r="F11" s="8">
        <v>1151</v>
      </c>
      <c r="G11" s="8">
        <v>588</v>
      </c>
      <c r="H11" s="8">
        <v>175</v>
      </c>
      <c r="K11" s="8">
        <v>667</v>
      </c>
      <c r="L11" s="8">
        <v>667</v>
      </c>
      <c r="N11" s="8">
        <v>485</v>
      </c>
      <c r="O11" s="8">
        <v>588</v>
      </c>
      <c r="Q11" s="220"/>
      <c r="R11" s="220"/>
    </row>
    <row r="12" spans="1:19" s="86" customFormat="1">
      <c r="A12" s="86">
        <f t="shared" si="2"/>
        <v>5</v>
      </c>
      <c r="B12" s="86">
        <v>591</v>
      </c>
      <c r="C12" s="86">
        <v>1153</v>
      </c>
      <c r="E12" s="86">
        <v>591</v>
      </c>
      <c r="F12" s="86">
        <v>1153</v>
      </c>
      <c r="G12" s="86">
        <v>591</v>
      </c>
      <c r="H12" s="86">
        <v>1153</v>
      </c>
      <c r="L12" s="86">
        <v>175</v>
      </c>
      <c r="N12" s="86">
        <v>1151</v>
      </c>
      <c r="O12" s="86">
        <v>667</v>
      </c>
      <c r="Q12" s="51"/>
      <c r="R12" s="51"/>
    </row>
    <row r="13" spans="1:19" s="8" customFormat="1">
      <c r="A13" s="8">
        <f t="shared" si="2"/>
        <v>6</v>
      </c>
      <c r="B13" s="8">
        <v>175</v>
      </c>
      <c r="C13" s="8">
        <v>485</v>
      </c>
      <c r="E13" s="8">
        <v>588</v>
      </c>
      <c r="F13" s="8">
        <v>591</v>
      </c>
      <c r="G13" s="8">
        <v>667</v>
      </c>
      <c r="H13" s="8">
        <v>1151</v>
      </c>
      <c r="N13" s="8">
        <v>588</v>
      </c>
      <c r="O13" s="8">
        <v>1153</v>
      </c>
      <c r="Q13" s="220"/>
      <c r="R13" s="220"/>
    </row>
    <row r="14" spans="1:19" s="86" customFormat="1">
      <c r="A14" s="86">
        <f t="shared" si="2"/>
        <v>7</v>
      </c>
      <c r="B14" s="86">
        <v>484</v>
      </c>
      <c r="C14" s="86">
        <v>484</v>
      </c>
      <c r="H14" s="86" t="s">
        <v>238</v>
      </c>
      <c r="N14" s="86" t="s">
        <v>240</v>
      </c>
      <c r="O14" s="86">
        <v>175</v>
      </c>
      <c r="Q14" s="51"/>
      <c r="R14" s="51"/>
    </row>
    <row r="15" spans="1:19" s="8" customFormat="1">
      <c r="A15" s="8">
        <f t="shared" si="2"/>
        <v>8</v>
      </c>
      <c r="B15" s="8">
        <v>588</v>
      </c>
      <c r="C15" s="8">
        <v>175</v>
      </c>
      <c r="Q15" s="220"/>
      <c r="R15" s="220"/>
    </row>
    <row r="16" spans="1:19" s="86" customFormat="1">
      <c r="A16" s="86">
        <f t="shared" si="2"/>
        <v>9</v>
      </c>
      <c r="Q16" s="51"/>
      <c r="R16" s="51"/>
    </row>
    <row r="17" spans="1:8" s="8" customFormat="1">
      <c r="A17" s="8">
        <f t="shared" si="2"/>
        <v>10</v>
      </c>
    </row>
    <row r="18" spans="1:8" s="86" customFormat="1">
      <c r="A18" s="86">
        <f t="shared" si="2"/>
        <v>11</v>
      </c>
    </row>
    <row r="19" spans="1:8" s="8" customFormat="1">
      <c r="A19" s="8">
        <f t="shared" si="2"/>
        <v>12</v>
      </c>
    </row>
    <row r="20" spans="1:8" s="86" customFormat="1">
      <c r="A20" s="86">
        <f t="shared" si="2"/>
        <v>13</v>
      </c>
      <c r="H20" s="211"/>
    </row>
    <row r="21" spans="1:8" s="8" customFormat="1">
      <c r="A21" s="8">
        <f t="shared" si="2"/>
        <v>14</v>
      </c>
    </row>
    <row r="22" spans="1:8" s="86" customFormat="1">
      <c r="A22" s="86">
        <f t="shared" si="2"/>
        <v>15</v>
      </c>
    </row>
    <row r="23" spans="1:8" s="8" customFormat="1">
      <c r="A23" s="8">
        <f t="shared" si="2"/>
        <v>16</v>
      </c>
    </row>
    <row r="24" spans="1:8" s="86" customFormat="1">
      <c r="A24" s="86">
        <f t="shared" si="2"/>
        <v>17</v>
      </c>
    </row>
    <row r="25" spans="1:8" s="8" customFormat="1">
      <c r="A25" s="8">
        <f t="shared" si="2"/>
        <v>18</v>
      </c>
    </row>
    <row r="27" spans="1:8">
      <c r="B27" s="237"/>
    </row>
    <row r="28" spans="1:8">
      <c r="B28" s="237"/>
    </row>
    <row r="29" spans="1:8">
      <c r="B29" s="237"/>
    </row>
    <row r="30" spans="1:8">
      <c r="B30" s="237"/>
    </row>
    <row r="31" spans="1:8">
      <c r="B31" s="237"/>
    </row>
    <row r="32" spans="1:8">
      <c r="B32" s="237"/>
    </row>
  </sheetData>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2014-09-22T11:54:44Z</dcterms:modified>
</cp:coreProperties>
</file>